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Default Extension="jpg" ContentType="image/jpeg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335a596c304689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Inicio" sheetId="1" ns1:id="R6924c2788f234d74"/>
    <sheet name="Parametros" sheetId="2" ns1:id="Rf42ce975736e49cf"/>
    <sheet name="Gantt" sheetId="3" ns1:id="Rcf163978515b42d6"/>
    <sheet name="Checklist" sheetId="4" ns1:id="R64ff8e22be444d63"/>
    <sheet name="Presupuesto" sheetId="5" ns1:id="R4b37f4a9af6a4a21"/>
    <sheet name="Patrocinios" sheetId="6" ns1:id="Rcdeaa72bee53497e"/>
    <sheet name="Infraestructura" sheetId="7" ns1:id="R31a54e21599944cc"/>
    <sheet name="Dia" sheetId="8" ns1:id="R6e8c639bfd5b4c6f"/>
    <sheet name="Ayuda" sheetId="9" ns1:id="R2a6b18b3ffc74b04"/>
  </sheets>
  <definedNames>
    <definedName name="_xlnm.Print_Area" localSheetId="0">'Inicio'!$A$1:$H$40</definedName>
    <definedName name="_xlnm.Print_Titles" localSheetId="0">'Inicio'!$1:$7</definedName>
    <definedName name="_xlnm.Print_Area" localSheetId="1">'Parametros'!$A$1:$C$38</definedName>
    <definedName name="_xlnm.Print_Titles" localSheetId="1">'Parametros'!$1:$7</definedName>
    <definedName name="_xlnm.Print_Area" localSheetId="2">'Gantt'!$A$1:$U$41</definedName>
    <definedName name="_xlnm.Print_Titles" localSheetId="2">'Gantt'!$1:$7,'Gantt'!$A:$C</definedName>
    <definedName name="_xlnm.Print_Area" localSheetId="3">'Checklist'!$A$1:$I$41</definedName>
    <definedName name="_xlnm.Print_Titles" localSheetId="3">'Checklist'!$1:$7,'Checklist'!$A:$C</definedName>
    <definedName name="_xlnm.Print_Area" localSheetId="4">'Presupuesto'!$A$1:$N$45</definedName>
    <definedName name="_xlnm.Print_Titles" localSheetId="4">'Presupuesto'!$1:$7,'Presupuesto'!$A:$C</definedName>
    <definedName name="_xlnm.Print_Area" localSheetId="5">'Patrocinios'!$A$1:$J$24</definedName>
    <definedName name="_xlnm.Print_Titles" localSheetId="5">'Patrocinios'!$1:$7</definedName>
    <definedName name="_xlnm.Print_Area" localSheetId="6">'Infraestructura'!$A$1:$K$31</definedName>
    <definedName name="_xlnm.Print_Titles" localSheetId="6">'Infraestructura'!$1:$7,'Infraestructura'!$A:$C</definedName>
    <definedName name="_xlnm.Print_Area" localSheetId="7">'Dia'!$A$1:$H$30</definedName>
    <definedName name="_xlnm.Print_Titles" localSheetId="7">'Dia'!$1:$7</definedName>
    <definedName name="_xlnm.Print_Area" localSheetId="8">'Ayuda'!$A$1:$H$32</definedName>
    <definedName name="_xlnm.Print_Titles" localSheetId="8">'Ayuda'!$1:$7</definedName>
  </definedNames>
</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5">
    <numFmt numFmtId="200" formatCode="dd-mmm-yyyy"/>
    <numFmt numFmtId="201" formatCode="&quot;$&quot;#,##0.00;(&quot;$&quot;#,##0.00);&quot;$&quot;0.00"/>
    <numFmt numFmtId="202" formatCode="hh:mm"/>
    <numFmt numFmtId="203" formatCode="0.0%"/>
    <numFmt numFmtId="204" formatCode="dd-mmm-yy"/>
  </numFmts>
  <fonts count="30">
    <font>
      <sz val="11"/>
      <name val="Carlito"/>
    </font>
    <font>
      <sz val="10"/>
      <color rgb="FF172B35"/>
      <name val="Arial"/>
    </font>
    <font>
      <b/>
      <sz val="16"/>
      <color rgb="FF172B35"/>
      <name val="Arial"/>
    </font>
    <font>
      <sz val="10"/>
      <color rgb="FF4E7556"/>
      <name val="Arial"/>
    </font>
    <font>
      <b/>
      <sz val="10"/>
      <color rgb="FFFFFFFF"/>
      <name val="Arial"/>
    </font>
    <font>
      <sz val="10"/>
      <color rgb="FF1954AA"/>
      <name val="Arial"/>
    </font>
    <font>
      <b/>
      <sz val="10"/>
      <color rgb="FF172B35"/>
      <name val="Arial"/>
    </font>
    <font>
      <i/>
      <sz val="10"/>
      <color rgb="FF61726C"/>
      <name val="Arial"/>
    </font>
    <font>
      <b/>
      <sz val="14"/>
      <color rgb="FF003A5D"/>
      <name val="Arial"/>
    </font>
    <font>
      <sz val="10"/>
      <color rgb="FF0879BD"/>
      <name val="Arial"/>
    </font>
    <font>
      <sz val="10"/>
      <color rgb="FF003A5D"/>
      <name val="Arial"/>
    </font>
    <font>
      <b/>
      <sz val="14"/>
      <color rgb="FF334A60"/>
      <name val="Arial"/>
    </font>
    <font>
      <sz val="10"/>
      <color rgb="FF334A60"/>
      <name val="Arial"/>
    </font>
    <font>
      <b/>
      <sz val="16"/>
      <color rgb="FF334A60"/>
      <name val="Arial"/>
    </font>
    <font>
      <i/>
      <sz val="10"/>
      <color rgb="FF334A60"/>
      <name val="Arial"/>
    </font>
    <font>
      <b/>
      <sz val="10"/>
      <color rgb="FF334A60"/>
      <name val="Arial"/>
    </font>
    <font>
      <b/>
      <sz val="16"/>
      <color rgb="FF1C63AD"/>
      <name val="Arial"/>
    </font>
    <font>
      <b/>
      <sz val="20"/>
      <color rgb="FF05264E"/>
      <name val="Arial"/>
    </font>
    <font>
      <b/>
      <sz val="10"/>
      <color rgb="FF1C63AD"/>
      <name val="Arial"/>
    </font>
    <font>
      <sz val="10"/>
      <color rgb="FF334A60"/>
      <name val="Arial"/>
    </font>
    <font>
      <sz val="10"/>
      <color rgb="FF05264E"/>
      <name val="Arial"/>
    </font>
    <font>
      <b/>
      <sz val="12"/>
      <color rgb="FF1C63AD"/>
      <name val="Arial"/>
    </font>
    <font>
      <b/>
      <sz val="22"/>
      <color rgb="FF05264E"/>
      <name val="Arial"/>
    </font>
    <font>
      <sz val="12"/>
      <color rgb="FF05264E"/>
      <name val="Arial"/>
    </font>
    <font>
      <b/>
      <sz val="18"/>
      <color rgb="FFFFFFFF"/>
      <name val="Arial"/>
    </font>
    <font>
      <b/>
      <sz val="14"/>
      <color rgb="FF05264E"/>
      <name val="Arial"/>
    </font>
    <font>
      <sz val="10"/>
      <color rgb="FF1C63AD"/>
      <name val="Arial"/>
    </font>
    <font>
      <b/>
      <sz val="16"/>
      <color rgb="FFFFFFFF"/>
      <name val="Arial"/>
    </font>
    <font>
      <b/>
      <sz val="13"/>
      <color rgb="FFFFFFFF"/>
      <name val="Arial"/>
    </font>
    <font>
      <b/>
      <sz val="11"/>
      <color rgb="FF1C63AD"/>
      <name val="Arial"/>
    </font>
  </fonts>
  <fills count="13">
    <fill>
      <patternFill patternType="none"/>
    </fill>
    <fill>
      <patternFill patternType="gray125"/>
    </fill>
    <fill>
      <patternFill patternType="solid">
        <fgColor rgb="FF172B35"/>
      </patternFill>
    </fill>
    <fill>
      <patternFill patternType="solid">
        <fgColor rgb="FFF5EDD2"/>
      </patternFill>
    </fill>
    <fill>
      <patternFill patternType="solid">
        <fgColor rgb="FFF0F4F2"/>
      </patternFill>
    </fill>
    <fill>
      <patternFill patternType="solid">
        <fgColor rgb="FF0879BD"/>
      </patternFill>
    </fill>
    <fill>
      <patternFill patternType="solid">
        <fgColor rgb="FF003A5D"/>
      </patternFill>
    </fill>
    <fill>
      <patternFill patternType="solid">
        <fgColor rgb="FF05264E"/>
      </patternFill>
    </fill>
    <fill>
      <patternFill patternType="solid">
        <fgColor rgb="FFF1F6FC"/>
      </patternFill>
    </fill>
    <fill>
      <patternFill patternType="solid">
        <fgColor rgb="FFFFFFFF"/>
      </patternFill>
    </fill>
    <fill>
      <patternFill patternType="solid">
        <fgColor rgb="FF05264E"/>
      </patternFill>
    </fill>
    <fill>
      <patternFill patternType="solid">
        <fgColor rgb="FFF1F6FC"/>
      </patternFill>
    </fill>
    <fill>
      <patternFill patternType="solid">
        <fgColor rgb="FFF5EDD2"/>
      </patternFill>
    </fill>
  </fills>
  <borders count="4">
    <border>
      <left/>
      <right/>
      <top/>
      <bottom/>
      <diagonal/>
    </border>
    <border>
      <left/>
      <right/>
      <top/>
      <bottom style="hair">
        <color rgb="FFD9E5F2"/>
      </bottom>
      <diagonal/>
    </border>
    <border>
      <left/>
      <right/>
      <top/>
      <bottom style="thin">
        <color rgb="FFD9E5F2"/>
      </bottom>
      <diagonal/>
    </border>
    <border diagonalUp="0" diagonalDown="0">
      <left style="none"/>
      <right style="none"/>
      <top style="none"/>
      <bottom style="none"/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0" xfId="0" applyNumberFormat="1" applyFont="1" applyFill="1" applyBorder="1"/>
    <xf numFmtId="0" fontId="1" fillId="0" borderId="0" xfId="0" applyNumberFormat="1" applyFont="1" applyFill="1" applyBorder="1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/>
    </xf>
    <xf numFmtId="0" fontId="4" fillId="2" borderId="0" xfId="0" applyNumberFormat="1" applyFont="1" applyFill="1" applyBorder="1" applyAlignment="1">
      <alignment vertical="center" wrapText="1"/>
    </xf>
    <xf numFmtId="200" fontId="1" fillId="0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/>
    </xf>
    <xf numFmtId="0" fontId="5" fillId="3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200" fontId="5" fillId="3" borderId="0" xfId="0" applyNumberFormat="1" applyFont="1" applyFill="1" applyBorder="1" applyAlignment="1">
      <alignment vertical="center"/>
    </xf>
    <xf numFmtId="202" fontId="5" fillId="3" borderId="0" xfId="0" applyNumberFormat="1" applyFont="1" applyFill="1" applyBorder="1" applyAlignment="1">
      <alignment vertical="center"/>
    </xf>
    <xf numFmtId="203" fontId="5" fillId="3" borderId="0" xfId="0" applyNumberFormat="1" applyFont="1" applyFill="1" applyBorder="1" applyAlignment="1">
      <alignment vertical="center"/>
    </xf>
    <xf numFmtId="201" fontId="5" fillId="3" borderId="0" xfId="0" applyNumberFormat="1" applyFont="1" applyFill="1" applyBorder="1" applyAlignment="1">
      <alignment vertical="center"/>
    </xf>
    <xf numFmtId="204" fontId="1" fillId="0" borderId="0" xfId="0" applyNumberFormat="1" applyFont="1" applyFill="1" applyBorder="1" applyAlignment="1">
      <alignment vertical="center"/>
    </xf>
    <xf numFmtId="0" fontId="1" fillId="3" borderId="0" xfId="0" applyNumberFormat="1" applyFont="1" applyFill="1" applyBorder="1" applyAlignment="1">
      <alignment vertical="center" wrapText="1"/>
    </xf>
    <xf numFmtId="0" fontId="5" fillId="3" borderId="0" xfId="0" applyNumberFormat="1" applyFont="1" applyFill="1" applyBorder="1" applyAlignment="1">
      <alignment vertical="center" wrapText="1"/>
    </xf>
    <xf numFmtId="204" fontId="5" fillId="3" borderId="0" xfId="0" applyNumberFormat="1" applyFont="1" applyFill="1" applyBorder="1" applyAlignment="1">
      <alignment vertical="center" wrapText="1"/>
    </xf>
    <xf numFmtId="204" fontId="5" fillId="4" borderId="0" xfId="0" applyNumberFormat="1" applyFont="1" applyFill="1" applyBorder="1" applyAlignment="1">
      <alignment vertical="center" wrapText="1"/>
    </xf>
    <xf numFmtId="204" fontId="5" fillId="3" borderId="0" xfId="0" applyNumberFormat="1" applyFont="1" applyFill="1" applyBorder="1" applyAlignment="1">
      <alignment vertical="center"/>
    </xf>
    <xf numFmtId="201" fontId="1" fillId="0" borderId="0" xfId="0" applyNumberFormat="1" applyFont="1" applyFill="1" applyBorder="1" applyAlignment="1">
      <alignment vertical="center" wrapText="1"/>
    </xf>
    <xf numFmtId="202" fontId="1" fillId="0" borderId="0" xfId="0" applyNumberFormat="1" applyFont="1" applyFill="1" applyBorder="1" applyAlignment="1">
      <alignment vertical="center"/>
    </xf>
    <xf numFmtId="202" fontId="1" fillId="0" borderId="0" xfId="0" applyNumberFormat="1" applyFont="1" applyFill="1" applyBorder="1" applyAlignment="1">
      <alignment vertical="center" wrapText="1"/>
    </xf>
    <xf numFmtId="0" fontId="1" fillId="4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 applyAlignment="1">
      <alignment vertical="center" wrapText="1"/>
    </xf>
    <xf numFmtId="0" fontId="8" fillId="0" borderId="0" xfId="0" applyNumberFormat="1" applyFont="1" applyFill="1" applyBorder="1" applyAlignment="1">
      <alignment vertical="center"/>
    </xf>
    <xf numFmtId="0" fontId="9" fillId="0" borderId="0" xfId="0" applyNumberFormat="1" applyFont="1" applyFill="1" applyBorder="1" applyAlignment="1">
      <alignment vertical="center" wrapText="1"/>
    </xf>
    <xf numFmtId="0" fontId="1" fillId="5" borderId="0" xfId="0" applyNumberFormat="1" applyFont="1" applyFill="1" applyBorder="1" applyAlignment="1">
      <alignment vertical="center"/>
    </xf>
    <xf numFmtId="0" fontId="4" fillId="6" borderId="0" xfId="0" applyNumberFormat="1" applyFont="1" applyFill="1" applyBorder="1" applyAlignment="1">
      <alignment vertical="center" wrapText="1"/>
    </xf>
    <xf numFmtId="0" fontId="10" fillId="0" borderId="0" xfId="0" applyNumberFormat="1" applyFont="1" applyFill="1" applyBorder="1" applyAlignment="1">
      <alignment vertical="center" wrapText="1"/>
    </xf>
    <xf numFmtId="0" fontId="4" fillId="6" borderId="0" xfId="0" applyNumberFormat="1" applyFont="1" applyFill="1" applyBorder="1" applyAlignment="1">
      <alignment vertical="center"/>
    </xf>
    <xf numFmtId="0" fontId="11" fillId="0" borderId="0" xfId="0" applyNumberFormat="1" applyFont="1" applyFill="1" applyBorder="1" applyAlignment="1">
      <alignment vertical="center"/>
    </xf>
    <xf numFmtId="0" fontId="12" fillId="0" borderId="0" xfId="0" applyNumberFormat="1" applyFont="1" applyFill="1" applyBorder="1" applyAlignment="1">
      <alignment vertical="center"/>
    </xf>
    <xf numFmtId="0" fontId="13" fillId="0" borderId="0" xfId="0" applyNumberFormat="1" applyFont="1" applyFill="1" applyBorder="1" applyAlignment="1">
      <alignment vertical="center" wrapText="1"/>
    </xf>
    <xf numFmtId="0" fontId="12" fillId="0" borderId="0" xfId="0" applyNumberFormat="1" applyFont="1" applyFill="1" applyBorder="1" applyAlignment="1">
      <alignment vertical="center" wrapText="1"/>
    </xf>
    <xf numFmtId="0" fontId="14" fillId="0" borderId="0" xfId="0" applyNumberFormat="1" applyFont="1" applyFill="1" applyBorder="1" applyAlignment="1">
      <alignment vertical="center" wrapText="1"/>
    </xf>
    <xf numFmtId="0" fontId="12" fillId="5" borderId="0" xfId="0" applyNumberFormat="1" applyFont="1" applyFill="1" applyBorder="1" applyAlignment="1">
      <alignment vertical="center"/>
    </xf>
    <xf numFmtId="0" fontId="15" fillId="6" borderId="0" xfId="0" applyNumberFormat="1" applyFont="1" applyFill="1" applyBorder="1" applyAlignment="1">
      <alignment vertical="center" wrapText="1"/>
    </xf>
    <xf numFmtId="200" fontId="12" fillId="0" borderId="0" xfId="0" applyNumberFormat="1" applyFont="1" applyFill="1" applyBorder="1" applyAlignment="1">
      <alignment vertical="center"/>
    </xf>
    <xf numFmtId="201" fontId="12" fillId="0" borderId="0" xfId="0" applyNumberFormat="1" applyFont="1" applyFill="1" applyBorder="1" applyAlignment="1">
      <alignment vertical="center"/>
    </xf>
    <xf numFmtId="0" fontId="16" fillId="0" borderId="0" xfId="0" applyNumberFormat="1" applyFont="1" applyFill="1" applyBorder="1" applyAlignment="1">
      <alignment vertical="center"/>
    </xf>
    <xf numFmtId="0" fontId="17" fillId="0" borderId="0" xfId="0" applyNumberFormat="1" applyFont="1" applyFill="1" applyBorder="1" applyAlignment="1">
      <alignment vertical="center" wrapText="1"/>
    </xf>
    <xf numFmtId="0" fontId="18" fillId="0" borderId="0" xfId="0" applyNumberFormat="1" applyFont="1" applyFill="1" applyBorder="1" applyAlignment="1">
      <alignment vertical="center" wrapText="1"/>
    </xf>
    <xf numFmtId="0" fontId="19" fillId="0" borderId="0" xfId="0" applyNumberFormat="1" applyFont="1" applyFill="1" applyBorder="1" applyAlignment="1">
      <alignment vertical="center" wrapText="1"/>
    </xf>
    <xf numFmtId="0" fontId="12" fillId="7" borderId="0" xfId="0" applyNumberFormat="1" applyFont="1" applyFill="1" applyBorder="1" applyAlignment="1">
      <alignment vertical="center"/>
    </xf>
    <xf numFmtId="0" fontId="15" fillId="7" borderId="0" xfId="0" applyNumberFormat="1" applyFont="1" applyFill="1" applyBorder="1" applyAlignment="1">
      <alignment vertical="center" wrapText="1"/>
    </xf>
    <xf numFmtId="0" fontId="4" fillId="7" borderId="0" xfId="0" applyNumberFormat="1" applyFont="1" applyFill="1" applyBorder="1" applyAlignment="1">
      <alignment vertical="center" wrapText="1"/>
    </xf>
    <xf numFmtId="0" fontId="12" fillId="8" borderId="0" xfId="0" applyNumberFormat="1" applyFont="1" applyFill="1" applyBorder="1" applyAlignment="1">
      <alignment vertical="center" wrapText="1"/>
    </xf>
    <xf numFmtId="0" fontId="20" fillId="8" borderId="0" xfId="0" applyNumberFormat="1" applyFont="1" applyFill="1" applyBorder="1" applyAlignment="1">
      <alignment vertical="center" wrapText="1"/>
    </xf>
    <xf numFmtId="200" fontId="12" fillId="3" borderId="0" xfId="0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vertical="center"/>
    </xf>
    <xf numFmtId="202" fontId="12" fillId="3" borderId="0" xfId="0" applyNumberFormat="1" applyFont="1" applyFill="1" applyBorder="1" applyAlignment="1">
      <alignment vertical="center"/>
    </xf>
    <xf numFmtId="0" fontId="12" fillId="4" borderId="0" xfId="0" applyNumberFormat="1" applyFont="1" applyFill="1" applyBorder="1" applyAlignment="1">
      <alignment vertical="center"/>
    </xf>
    <xf numFmtId="201" fontId="12" fillId="3" borderId="0" xfId="0" applyNumberFormat="1" applyFont="1" applyFill="1" applyBorder="1" applyAlignment="1">
      <alignment vertical="center"/>
    </xf>
    <xf numFmtId="203" fontId="12" fillId="3" borderId="0" xfId="0" applyNumberFormat="1" applyFont="1" applyFill="1" applyBorder="1" applyAlignment="1">
      <alignment vertical="center"/>
    </xf>
    <xf numFmtId="0" fontId="21" fillId="0" borderId="0" xfId="0" applyNumberFormat="1" applyFont="1" applyFill="1" applyBorder="1" applyAlignment="1">
      <alignment vertical="center"/>
    </xf>
    <xf numFmtId="0" fontId="18" fillId="0" borderId="0" xfId="0" applyNumberFormat="1" applyFont="1" applyFill="1" applyBorder="1" applyAlignment="1">
      <alignment vertical="center"/>
    </xf>
    <xf numFmtId="0" fontId="18" fillId="0" borderId="1" xfId="0" applyNumberFormat="1" applyFont="1" applyFill="1" applyBorder="1" applyAlignment="1">
      <alignment vertical="center"/>
    </xf>
    <xf numFmtId="200" fontId="12" fillId="3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 wrapText="1"/>
    </xf>
    <xf numFmtId="0" fontId="12" fillId="3" borderId="1" xfId="0" applyNumberFormat="1" applyFont="1" applyFill="1" applyBorder="1" applyAlignment="1">
      <alignment vertical="center"/>
    </xf>
    <xf numFmtId="202" fontId="12" fillId="3" borderId="1" xfId="0" applyNumberFormat="1" applyFont="1" applyFill="1" applyBorder="1" applyAlignment="1">
      <alignment vertical="center"/>
    </xf>
    <xf numFmtId="0" fontId="12" fillId="4" borderId="1" xfId="0" applyNumberFormat="1" applyFont="1" applyFill="1" applyBorder="1" applyAlignment="1">
      <alignment vertical="center"/>
    </xf>
    <xf numFmtId="0" fontId="12" fillId="0" borderId="1" xfId="0" applyNumberFormat="1" applyFont="1" applyFill="1" applyBorder="1" applyAlignment="1">
      <alignment vertical="center"/>
    </xf>
    <xf numFmtId="201" fontId="12" fillId="3" borderId="1" xfId="0" applyNumberFormat="1" applyFont="1" applyFill="1" applyBorder="1" applyAlignment="1">
      <alignment vertical="center"/>
    </xf>
    <xf numFmtId="203" fontId="12" fillId="3" borderId="1" xfId="0" applyNumberFormat="1" applyFont="1" applyFill="1" applyBorder="1" applyAlignment="1">
      <alignment vertical="center"/>
    </xf>
    <xf numFmtId="0" fontId="15" fillId="6" borderId="0" xfId="0" applyNumberFormat="1" applyFont="1" applyFill="1" applyBorder="1" applyAlignment="1">
      <alignment vertical="center"/>
    </xf>
    <xf numFmtId="0" fontId="12" fillId="3" borderId="0" xfId="0" applyNumberFormat="1" applyFont="1" applyFill="1" applyBorder="1" applyAlignment="1">
      <alignment vertical="center" wrapText="1"/>
    </xf>
    <xf numFmtId="204" fontId="12" fillId="0" borderId="0" xfId="0" applyNumberFormat="1" applyFont="1" applyFill="1" applyBorder="1" applyAlignment="1">
      <alignment vertical="center"/>
    </xf>
    <xf numFmtId="0" fontId="15" fillId="7" borderId="0" xfId="0" applyNumberFormat="1" applyFont="1" applyFill="1" applyBorder="1" applyAlignment="1">
      <alignment vertical="center"/>
    </xf>
    <xf numFmtId="0" fontId="4" fillId="7" borderId="0" xfId="0" applyNumberFormat="1" applyFont="1" applyFill="1" applyBorder="1" applyAlignment="1">
      <alignment vertical="center"/>
    </xf>
    <xf numFmtId="0" fontId="12" fillId="3" borderId="1" xfId="0" applyNumberFormat="1" applyFont="1" applyFill="1" applyBorder="1" applyAlignment="1">
      <alignment vertical="center" wrapText="1"/>
    </xf>
    <xf numFmtId="204" fontId="12" fillId="0" borderId="1" xfId="0" applyNumberFormat="1" applyFont="1" applyFill="1" applyBorder="1" applyAlignment="1">
      <alignment vertical="center"/>
    </xf>
    <xf numFmtId="204" fontId="12" fillId="4" borderId="0" xfId="0" applyNumberFormat="1" applyFont="1" applyFill="1" applyBorder="1" applyAlignment="1">
      <alignment vertical="center" wrapText="1"/>
    </xf>
    <xf numFmtId="204" fontId="12" fillId="4" borderId="1" xfId="0" applyNumberFormat="1" applyFont="1" applyFill="1" applyBorder="1" applyAlignment="1">
      <alignment vertical="center" wrapText="1"/>
    </xf>
    <xf numFmtId="204" fontId="12" fillId="3" borderId="0" xfId="0" applyNumberFormat="1" applyFont="1" applyFill="1" applyBorder="1" applyAlignment="1">
      <alignment vertical="center"/>
    </xf>
    <xf numFmtId="201" fontId="12" fillId="0" borderId="0" xfId="0" applyNumberFormat="1" applyFont="1" applyFill="1" applyBorder="1" applyAlignment="1">
      <alignment vertical="center" wrapText="1"/>
    </xf>
    <xf numFmtId="201" fontId="12" fillId="0" borderId="1" xfId="0" applyNumberFormat="1" applyFont="1" applyFill="1" applyBorder="1" applyAlignment="1">
      <alignment vertical="center"/>
    </xf>
    <xf numFmtId="204" fontId="12" fillId="3" borderId="1" xfId="0" applyNumberFormat="1" applyFont="1" applyFill="1" applyBorder="1" applyAlignment="1">
      <alignment vertical="center"/>
    </xf>
    <xf numFmtId="202" fontId="12" fillId="0" borderId="0" xfId="0" applyNumberFormat="1" applyFont="1" applyFill="1" applyBorder="1" applyAlignment="1">
      <alignment vertical="center" wrapText="1"/>
    </xf>
    <xf numFmtId="0" fontId="12" fillId="4" borderId="0" xfId="0" applyNumberFormat="1" applyFont="1" applyFill="1" applyBorder="1" applyAlignment="1">
      <alignment vertical="center" wrapText="1"/>
    </xf>
    <xf numFmtId="0" fontId="18" fillId="0" borderId="1" xfId="0" applyNumberFormat="1" applyFont="1" applyFill="1" applyBorder="1" applyAlignment="1">
      <alignment vertical="center" wrapText="1"/>
    </xf>
    <xf numFmtId="202" fontId="12" fillId="0" borderId="1" xfId="0" applyNumberFormat="1" applyFont="1" applyFill="1" applyBorder="1" applyAlignment="1">
      <alignment vertical="center" wrapText="1"/>
    </xf>
    <xf numFmtId="0" fontId="12" fillId="4" borderId="1" xfId="0" applyNumberFormat="1" applyFont="1" applyFill="1" applyBorder="1" applyAlignment="1">
      <alignment vertical="center" wrapText="1"/>
    </xf>
    <xf numFmtId="0" fontId="15" fillId="0" borderId="0" xfId="0" applyNumberFormat="1" applyFont="1" applyFill="1" applyBorder="1" applyAlignment="1">
      <alignment vertical="center" wrapText="1"/>
    </xf>
    <xf numFmtId="0" fontId="22" fillId="0" borderId="0" xfId="0" applyNumberFormat="1" applyFont="1" applyFill="1" applyBorder="1" applyAlignment="1">
      <alignment vertical="center" wrapText="1"/>
    </xf>
    <xf numFmtId="0" fontId="23" fillId="8" borderId="0" xfId="0" applyNumberFormat="1" applyFont="1" applyFill="1" applyBorder="1" applyAlignment="1">
      <alignment vertical="center" wrapText="1"/>
    </xf>
    <xf numFmtId="0" fontId="12" fillId="7" borderId="0" xfId="0" applyNumberFormat="1" applyFont="1" applyFill="1" applyBorder="1" applyAlignment="1">
      <alignment vertical="center" wrapText="1"/>
    </xf>
    <xf numFmtId="0" fontId="24" fillId="7" borderId="0" xfId="0" applyNumberFormat="1" applyFont="1" applyFill="1" applyBorder="1" applyAlignment="1">
      <alignment vertical="center" wrapText="1"/>
    </xf>
    <xf numFmtId="0" fontId="25" fillId="8" borderId="0" xfId="0" applyNumberFormat="1" applyFont="1" applyFill="1" applyBorder="1" applyAlignment="1">
      <alignment vertical="center" wrapText="1"/>
    </xf>
    <xf numFmtId="0" fontId="25" fillId="8" borderId="2" xfId="0" applyNumberFormat="1" applyFont="1" applyFill="1" applyBorder="1" applyAlignment="1">
      <alignment vertical="center" wrapText="1"/>
    </xf>
    <xf numFmtId="0" fontId="12" fillId="9" borderId="0" xfId="0" applyNumberFormat="1" applyFont="1" applyFill="1" applyBorder="1" applyAlignment="1">
      <alignment vertical="center" wrapText="1"/>
    </xf>
    <xf numFmtId="0" fontId="25" fillId="9" borderId="0" xfId="0" applyNumberFormat="1" applyFont="1" applyFill="1" applyBorder="1" applyAlignment="1">
      <alignment vertical="center" wrapText="1"/>
    </xf>
    <xf numFmtId="0" fontId="25" fillId="9" borderId="2" xfId="0" applyNumberFormat="1" applyFont="1" applyFill="1" applyBorder="1" applyAlignment="1">
      <alignment vertical="center" wrapText="1"/>
    </xf>
    <xf numFmtId="200" fontId="25" fillId="0" borderId="0" xfId="0" applyNumberFormat="1" applyFont="1" applyFill="1" applyBorder="1" applyAlignment="1">
      <alignment vertical="center"/>
    </xf>
    <xf numFmtId="0" fontId="25" fillId="0" borderId="0" xfId="0" applyNumberFormat="1" applyFont="1" applyFill="1" applyBorder="1" applyAlignment="1">
      <alignment vertical="center"/>
    </xf>
    <xf numFmtId="201" fontId="25" fillId="0" borderId="0" xfId="0" applyNumberFormat="1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0" fontId="15" fillId="8" borderId="0" xfId="0" applyNumberFormat="1" applyFont="1" applyFill="1" applyBorder="1" applyAlignment="1">
      <alignment vertical="center"/>
    </xf>
    <xf numFmtId="200" fontId="25" fillId="8" borderId="0" xfId="0" applyNumberFormat="1" applyFont="1" applyFill="1" applyBorder="1" applyAlignment="1">
      <alignment vertical="center"/>
    </xf>
    <xf numFmtId="0" fontId="25" fillId="8" borderId="0" xfId="0" applyNumberFormat="1" applyFont="1" applyFill="1" applyBorder="1" applyAlignment="1">
      <alignment vertical="center"/>
    </xf>
    <xf numFmtId="201" fontId="25" fillId="8" borderId="0" xfId="0" applyNumberFormat="1" applyFont="1" applyFill="1" applyBorder="1" applyAlignment="1">
      <alignment vertical="center"/>
    </xf>
    <xf numFmtId="0" fontId="25" fillId="9" borderId="3" xfId="0" applyNumberFormat="1" applyFont="1" applyFill="1" applyBorder="1" applyAlignment="1">
      <alignment vertical="center" wrapText="1"/>
    </xf>
    <xf numFmtId="0" fontId="23" fillId="9" borderId="0" xfId="0" applyNumberFormat="1" applyFont="1" applyFill="1" applyBorder="1" applyAlignment="1">
      <alignment vertical="center" wrapText="1"/>
    </xf>
    <xf numFmtId="0" fontId="0" fillId="0" borderId="0" xfId="0" applyNumberFormat="1" applyFont="1" applyFill="1" applyBorder="1" applyAlignment="1">
      <alignment wrapText="1"/>
    </xf>
    <xf numFmtId="0" fontId="4" fillId="7" borderId="0" xfId="0" applyNumberFormat="1" applyFont="1" applyFill="1" applyBorder="1" applyAlignment="1">
      <alignment horizontal="center" vertical="center"/>
    </xf>
    <xf numFmtId="0" fontId="12" fillId="0" borderId="1" xfId="0" applyNumberFormat="1" applyFont="1" applyFill="1" applyBorder="1" applyAlignment="1">
      <alignment horizontal="center" vertical="center"/>
    </xf>
    <xf numFmtId="200" fontId="26" fillId="3" borderId="1" xfId="0" applyNumberFormat="1" applyFont="1" applyFill="1" applyBorder="1" applyAlignment="1">
      <alignment vertical="center"/>
    </xf>
    <xf numFmtId="0" fontId="26" fillId="3" borderId="1" xfId="0" applyNumberFormat="1" applyFont="1" applyFill="1" applyBorder="1" applyAlignment="1">
      <alignment vertical="center"/>
    </xf>
    <xf numFmtId="202" fontId="26" fillId="3" borderId="1" xfId="0" applyNumberFormat="1" applyFont="1" applyFill="1" applyBorder="1" applyAlignment="1">
      <alignment vertical="center"/>
    </xf>
    <xf numFmtId="201" fontId="26" fillId="3" borderId="1" xfId="0" applyNumberFormat="1" applyFont="1" applyFill="1" applyBorder="1" applyAlignment="1">
      <alignment vertical="center"/>
    </xf>
    <xf numFmtId="203" fontId="26" fillId="3" borderId="1" xfId="0" applyNumberFormat="1" applyFont="1" applyFill="1" applyBorder="1" applyAlignment="1">
      <alignment vertical="center"/>
    </xf>
    <xf numFmtId="0" fontId="26" fillId="3" borderId="1" xfId="0" applyNumberFormat="1" applyFont="1" applyFill="1" applyBorder="1" applyAlignment="1">
      <alignment vertical="center" wrapText="1"/>
    </xf>
    <xf numFmtId="204" fontId="26" fillId="3" borderId="1" xfId="0" applyNumberFormat="1" applyFont="1" applyFill="1" applyBorder="1" applyAlignment="1">
      <alignment vertical="center"/>
    </xf>
    <xf numFmtId="0" fontId="27" fillId="7" borderId="0" xfId="0" applyNumberFormat="1" applyFont="1" applyFill="1" applyBorder="1" applyAlignment="1">
      <alignment vertical="center" wrapText="1"/>
    </xf>
    <xf numFmtId="0" fontId="21" fillId="8" borderId="0" xfId="0" applyNumberFormat="1" applyFont="1" applyFill="1" applyBorder="1" applyAlignment="1">
      <alignment vertical="center" wrapText="1"/>
    </xf>
    <xf numFmtId="0" fontId="0" fillId="10" borderId="0" xfId="0" applyNumberFormat="1" applyFont="1" applyFill="1" applyBorder="1" applyAlignment="1">
      <alignment wrapText="1"/>
    </xf>
    <xf numFmtId="0" fontId="28" fillId="10" borderId="0" xfId="0" applyNumberFormat="1" applyFont="1" applyFill="1" applyBorder="1" applyAlignment="1">
      <alignment wrapText="1"/>
    </xf>
    <xf numFmtId="0" fontId="0" fillId="11" borderId="0" xfId="0" applyNumberFormat="1" applyFont="1" applyFill="1" applyBorder="1" applyAlignment="1">
      <alignment wrapText="1"/>
    </xf>
    <xf numFmtId="0" fontId="29" fillId="11" borderId="0" xfId="0" applyNumberFormat="1" applyFont="1" applyFill="1" applyBorder="1" applyAlignment="1">
      <alignment wrapText="1"/>
    </xf>
    <xf numFmtId="0" fontId="12" fillId="0" borderId="0" xfId="0" applyNumberFormat="1" applyFont="1" applyFill="1" applyBorder="1" applyAlignment="1">
      <alignment wrapText="1"/>
    </xf>
    <xf numFmtId="0" fontId="4" fillId="10" borderId="0" xfId="0" applyNumberFormat="1" applyFont="1" applyFill="1" applyBorder="1" applyAlignment="1">
      <alignment wrapText="1"/>
    </xf>
    <xf numFmtId="0" fontId="20" fillId="11" borderId="0" xfId="0" applyNumberFormat="1" applyFont="1" applyFill="1" applyBorder="1" applyAlignment="1">
      <alignment wrapText="1"/>
    </xf>
    <xf numFmtId="0" fontId="12" fillId="0" borderId="0" xfId="0" applyNumberFormat="1" applyFont="1" applyFill="1" applyBorder="1"/>
    <xf numFmtId="0" fontId="12" fillId="12" borderId="0" xfId="0" applyNumberFormat="1" applyFont="1" applyFill="1" applyBorder="1" applyAlignment="1">
      <alignment wrapText="1"/>
    </xf>
    <xf numFmtId="0" fontId="26" fillId="12" borderId="0" xfId="0" applyNumberFormat="1" applyFont="1" applyFill="1" applyBorder="1" applyAlignment="1">
      <alignment wrapText="1"/>
    </xf>
    <xf numFmtId="200" fontId="26" fillId="3" borderId="1" xfId="0" applyNumberFormat="1" applyFont="1" applyFill="1" applyBorder="1" applyAlignment="1" applyProtection="1">
      <alignment vertical="center"/>
      <protection locked="0" hidden="0"/>
    </xf>
    <xf numFmtId="0" fontId="26" fillId="3" borderId="1" xfId="0" applyNumberFormat="1" applyFont="1" applyFill="1" applyBorder="1" applyAlignment="1" applyProtection="1">
      <alignment vertical="center"/>
      <protection locked="0" hidden="0"/>
    </xf>
    <xf numFmtId="202" fontId="26" fillId="3" borderId="1" xfId="0" applyNumberFormat="1" applyFont="1" applyFill="1" applyBorder="1" applyAlignment="1" applyProtection="1">
      <alignment vertical="center"/>
      <protection locked="0" hidden="0"/>
    </xf>
    <xf numFmtId="201" fontId="26" fillId="3" borderId="1" xfId="0" applyNumberFormat="1" applyFont="1" applyFill="1" applyBorder="1" applyAlignment="1" applyProtection="1">
      <alignment vertical="center"/>
      <protection locked="0" hidden="0"/>
    </xf>
    <xf numFmtId="203" fontId="26" fillId="3" borderId="1" xfId="0" applyNumberFormat="1" applyFont="1" applyFill="1" applyBorder="1" applyAlignment="1" applyProtection="1">
      <alignment vertical="center"/>
      <protection locked="0" hidden="0"/>
    </xf>
    <xf numFmtId="0" fontId="26" fillId="3" borderId="1" xfId="0" applyNumberFormat="1" applyFont="1" applyFill="1" applyBorder="1" applyAlignment="1" applyProtection="1">
      <alignment vertical="center" wrapText="1"/>
      <protection locked="0" hidden="0"/>
    </xf>
    <xf numFmtId="204" fontId="26" fillId="3" borderId="1" xfId="0" applyNumberFormat="1" applyFont="1" applyFill="1" applyBorder="1" applyAlignment="1" applyProtection="1">
      <alignment vertical="center"/>
      <protection locked="0" hidden="0"/>
    </xf>
    <xf numFmtId="0" fontId="26" fillId="12" borderId="0" xfId="0" applyNumberFormat="1" applyFont="1" applyFill="1" applyBorder="1" applyAlignment="1" applyProtection="1">
      <alignment wrapText="1"/>
      <protection locked="0" hidden="0"/>
    </xf>
  </cellXfs>
  <cellStyles count="1">
    <cellStyle name="Normal" xfId="0"/>
  </cellStyles>
  <dxfs count="5">
    <dxf>
      <font>
        <b/>
        <color rgb="FF4E7556"/>
      </font>
      <fill>
        <patternFill>
          <bgColor rgb="FFCFDFD2"/>
        </patternFill>
      </fill>
    </dxf>
    <dxf>
      <font>
        <color rgb="FF9A9A9A"/>
      </font>
    </dxf>
    <dxf>
      <fill>
        <patternFill>
          <bgColor rgb="FFFCE7E6"/>
        </patternFill>
      </fill>
    </dxf>
    <dxf>
      <fill>
        <patternFill>
          <bgColor rgb="FFFCE7E6"/>
        </patternFill>
      </fill>
    </dxf>
    <dxf>
      <fill>
        <patternFill>
          <bgColor rgb="FFFCE7E6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618ef691e64d5b" /><Relationship Type="http://schemas.openxmlformats.org/officeDocument/2006/relationships/theme" Target="/xl/theme/theme1.xml" Id="R01ad3d99f50044d0" /><Relationship Type="http://schemas.openxmlformats.org/officeDocument/2006/relationships/sharedStrings" Target="/xl/sharedStrings.xml" Id="R713c15c8a5a34256" /><Relationship Type="http://schemas.openxmlformats.org/officeDocument/2006/relationships/worksheet" Target="/xl/worksheets/sheet1.xml" Id="R6924c2788f234d74" /><Relationship Type="http://schemas.openxmlformats.org/officeDocument/2006/relationships/worksheet" Target="/xl/worksheets/sheet2.xml" Id="Rf42ce975736e49cf" /><Relationship Type="http://schemas.openxmlformats.org/officeDocument/2006/relationships/worksheet" Target="/xl/worksheets/sheet3.xml" Id="Rcf163978515b42d6" /><Relationship Type="http://schemas.openxmlformats.org/officeDocument/2006/relationships/worksheet" Target="/xl/worksheets/sheet4.xml" Id="R64ff8e22be444d63" /><Relationship Type="http://schemas.openxmlformats.org/officeDocument/2006/relationships/worksheet" Target="/xl/worksheets/sheet5.xml" Id="R4b37f4a9af6a4a21" /><Relationship Type="http://schemas.openxmlformats.org/officeDocument/2006/relationships/worksheet" Target="/xl/worksheets/sheet6.xml" Id="Rcdeaa72bee53497e" /><Relationship Type="http://schemas.openxmlformats.org/officeDocument/2006/relationships/worksheet" Target="/xl/worksheets/sheet7.xml" Id="R31a54e21599944cc" /><Relationship Type="http://schemas.openxmlformats.org/officeDocument/2006/relationships/worksheet" Target="/xl/worksheets/sheet8.xml" Id="R6e8c639bfd5b4c6f" /><Relationship Type="http://schemas.openxmlformats.org/officeDocument/2006/relationships/worksheet" Target="/xl/worksheets/sheet9.xml" Id="R2a6b18b3ffc74b0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27e3bcb0a8e94593" /><Relationship Type="http://schemas.openxmlformats.org/officeDocument/2006/relationships/image" Target="/xl/media/image.jpg" Id="Rd629a44182794210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cfd3f8b81eba409e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4.png" Id="Rccfbefc9295a470b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5.png" Id="R23e2b741477f4e9a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6.png" Id="R7fe9ed35f01d46f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7.png" Id="Rcbbc9c855a31411f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8.png" Id="R62dad137e4154cdc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9.png" Id="R1bedde9a2320403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10.png" Id="R7d5c6dd6713c4287" /></Relationships>
</file>

<file path=xl/drawings/drawing1.xml><?xml version="1.0" encoding="utf-8"?>
<xdr:wsDr xmlns:xdr="http://schemas.openxmlformats.org/drawingml/2006/spreadsheetDrawing">
  <xdr:oneCellAnchor>
    <xdr:from>
      <xdr:col>5</xdr:col>
      <xdr:colOff>0</xdr:colOff>
      <xdr:row>0</xdr:row>
      <xdr:rowOff>0</xdr:rowOff>
    </xdr:from>
    <xdr:ext cx="2095500" cy="762000"/>
    <xdr:pic>
      <xdr:nvPicPr>
        <xdr:cNvPr id="1" name="149f85ec-840f-4c2d-9576-be254814d2d8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7e3bcb0a8e9459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  <xdr:oneCellAnchor>
    <xdr:from>
      <xdr:col>4</xdr:col>
      <xdr:colOff>0</xdr:colOff>
      <xdr:row>8</xdr:row>
      <xdr:rowOff>0</xdr:rowOff>
    </xdr:from>
    <xdr:ext cx="2667000" cy="1781175"/>
    <xdr:pic>
      <xdr:nvPicPr>
        <xdr:cNvPr id="2" name="ecd1f67d-6f17-471b-9159-054b2a6c932a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d629a44182794210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2</xdr:col>
      <xdr:colOff>0</xdr:colOff>
      <xdr:row>0</xdr:row>
      <xdr:rowOff>0</xdr:rowOff>
    </xdr:from>
    <xdr:ext cx="2095500" cy="762000"/>
    <xdr:pic>
      <xdr:nvPicPr>
        <xdr:cNvPr id="1" name="/xl/media/image2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fd3f8b81eba40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3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cfbefc9295a470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4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3e2b741477f4e9a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5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fe9ed35f01d46f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6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bbc9c855a31411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7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7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2dad137e4154cd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8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8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1bedde9a2320403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9.xml><?xml version="1.0" encoding="utf-8"?>
<xdr:wsDr xmlns:xdr="http://schemas.openxmlformats.org/drawingml/2006/spreadsheetDrawing">
  <xdr:oneCellAnchor>
    <xdr:from>
      <xdr:col>6</xdr:col>
      <xdr:colOff>0</xdr:colOff>
      <xdr:row>0</xdr:row>
      <xdr:rowOff>0</xdr:rowOff>
    </xdr:from>
    <xdr:ext cx="2095500" cy="762000"/>
    <xdr:pic>
      <xdr:nvPicPr>
        <xdr:cNvPr id="1" name="/xl/media/image9.pn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7d5c6dd6713c4287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b175305875ad48c8" /><ns0:Relationship Id="rId1" Type="http://schemas.openxmlformats.org/officeDocument/2006/relationships/hyperlink" Target="https://www.guevarasports.com/infraestructura-eventos" TargetMode="External" /><ns0:Relationship Id="rId2" Type="http://schemas.openxmlformats.org/officeDocument/2006/relationships/hyperlink" Target="https://wa.me/523322007643" TargetMode="External" /><ns0:Relationship Id="rId3" Type="http://schemas.openxmlformats.org/officeDocument/2006/relationships/hyperlink" Target="https://www.guevarasports.com/infraestructura-eventos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drawing" Target="/xl/drawings/drawing2.xml" Id="R23d4e29bf2c14c08" /><ns0:Relationship Id="rId1" Type="http://schemas.openxmlformats.org/officeDocument/2006/relationships/hyperlink" Target="https://www.guevarasports.com/infraestructura-eventos" TargetMode="External" /></ns0:Relationships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drawing" Target="/xl/drawings/drawing3.xml" Id="Rdb493d14053e4c9d" /><ns0:Relationship Id="rId1" Type="http://schemas.openxmlformats.org/officeDocument/2006/relationships/hyperlink" Target="https://www.guevarasports.com/infraestructura-eventos" TargetMode="External" /></ns0:Relationships>
</file>

<file path=xl/worksheets/_rels/sheet4.xml.rels><?xml version='1.0' encoding='utf-8'?>
<ns0:Relationships xmlns:ns0="http://schemas.openxmlformats.org/package/2006/relationships"><ns0:Relationship Type="http://schemas.openxmlformats.org/officeDocument/2006/relationships/drawing" Target="/xl/drawings/drawing4.xml" Id="R28d3d2de53d641c6" /><ns0:Relationship Id="rId1" Type="http://schemas.openxmlformats.org/officeDocument/2006/relationships/hyperlink" Target="https://www.guevarasports.com/infraestructura-eventos" TargetMode="External" /></ns0:Relationships>
</file>

<file path=xl/worksheets/_rels/sheet5.xml.rels><?xml version='1.0' encoding='utf-8'?>
<ns0:Relationships xmlns:ns0="http://schemas.openxmlformats.org/package/2006/relationships"><ns0:Relationship Type="http://schemas.openxmlformats.org/officeDocument/2006/relationships/drawing" Target="/xl/drawings/drawing5.xml" Id="R4b774fbd302042dd" /><ns0:Relationship Id="rId1" Type="http://schemas.openxmlformats.org/officeDocument/2006/relationships/hyperlink" Target="https://www.guevarasports.com/infraestructura-eventos" TargetMode="External" /></ns0:Relationships>
</file>

<file path=xl/worksheets/_rels/sheet6.xml.rels><?xml version='1.0' encoding='utf-8'?>
<ns0:Relationships xmlns:ns0="http://schemas.openxmlformats.org/package/2006/relationships"><ns0:Relationship Type="http://schemas.openxmlformats.org/officeDocument/2006/relationships/drawing" Target="/xl/drawings/drawing6.xml" Id="R3b1040fcb4ec4d1a" /><ns0:Relationship Id="rId1" Type="http://schemas.openxmlformats.org/officeDocument/2006/relationships/hyperlink" Target="https://www.guevarasports.com/infraestructura-eventos" TargetMode="External" /></ns0:Relationships>
</file>

<file path=xl/worksheets/_rels/sheet7.xml.rels><?xml version='1.0' encoding='utf-8'?>
<ns0:Relationships xmlns:ns0="http://schemas.openxmlformats.org/package/2006/relationships"><ns0:Relationship Type="http://schemas.openxmlformats.org/officeDocument/2006/relationships/drawing" Target="/xl/drawings/drawing7.xml" Id="Rb8c1f6e05d454101" /><ns0:Relationship Id="rId1" Type="http://schemas.openxmlformats.org/officeDocument/2006/relationships/hyperlink" Target="https://www.guevarasports.com/infraestructura-eventos" TargetMode="External" /></ns0:Relationships>
</file>

<file path=xl/worksheets/_rels/sheet8.xml.rels><?xml version='1.0' encoding='utf-8'?>
<ns0:Relationships xmlns:ns0="http://schemas.openxmlformats.org/package/2006/relationships"><ns0:Relationship Type="http://schemas.openxmlformats.org/officeDocument/2006/relationships/drawing" Target="/xl/drawings/drawing8.xml" Id="Rade7476286394f64" /><ns0:Relationship Id="rId1" Type="http://schemas.openxmlformats.org/officeDocument/2006/relationships/hyperlink" Target="https://www.guevarasports.com/infraestructura-eventos" TargetMode="External" /></ns0:Relationships>
</file>

<file path=xl/worksheets/_rels/sheet9.xml.rels><?xml version='1.0' encoding='utf-8'?>
<ns0:Relationships xmlns:ns0="http://schemas.openxmlformats.org/package/2006/relationships"><ns0:Relationship Type="http://schemas.openxmlformats.org/officeDocument/2006/relationships/drawing" Target="/xl/drawings/drawing9.xml" Id="Rb82ae9a4372a4255" /><ns0:Relationship Id="rId1" Type="http://schemas.openxmlformats.org/officeDocument/2006/relationships/hyperlink" Target="https://www.guevarasports.com/infraestructura-eventos" TargetMode="External" /><ns0:Relationship Id="rId2" Type="http://schemas.openxmlformats.org/officeDocument/2006/relationships/hyperlink" Target="https://wa.me/523322007643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4E7556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28" hidden="0" customWidth="1"/>
    <col min="2" max="2" width="15" hidden="0" customWidth="1"/>
    <col min="3" max="3" width="29" hidden="0" customWidth="1"/>
    <col min="4" max="4" width="29" hidden="0" customWidth="1"/>
    <col min="5" max="5" width="10" hidden="0" customWidth="1"/>
    <col min="6" max="6" width="10" hidden="0" customWidth="1"/>
    <col min="7" max="7" width="10" hidden="0" customWidth="1"/>
    <col min="8" max="8" width="10" hidden="0" customWidth="1"/>
  </cols>
  <sheetData>
    <row r="1" ht="64" customHeight="1">
      <c r="A1" s="45" t="str">
        <v>GUEVARA SPORTS</v>
      </c>
      <c r="B1" s="45"/>
      <c r="C1" s="37"/>
      <c r="D1" s="37"/>
      <c r="E1" s="37"/>
      <c r="F1" s="37"/>
      <c r="G1" s="37"/>
      <c r="H1" s="37"/>
    </row>
    <row r="2" ht="38" customHeight="1">
      <c r="A2" s="90" t="str">
        <v>Tu carrera, organizada paso a paso.</v>
      </c>
      <c r="B2" s="90" t="str">
        <v>Tu carrera, de la idea al cierre</v>
      </c>
      <c r="C2" s="90" t="str">
        <v>Tu carrera, de la idea al cierre</v>
      </c>
      <c r="D2" s="90" t="str">
        <v>Tu carrera, de la idea al cierre</v>
      </c>
      <c r="E2" s="90" t="str">
        <v>Tu carrera, de la idea al cierre</v>
      </c>
      <c r="F2" s="90" t="str">
        <v>Tu carrera, de la idea al cierre</v>
      </c>
      <c r="G2" s="90" t="str">
        <v>Tu carrera, de la idea al cierre</v>
      </c>
      <c r="H2" s="90" t="str">
        <v>Tu carrera, de la idea al cierre</v>
      </c>
    </row>
    <row r="3" ht="24" customHeight="1">
      <c r="A3" s="47" t="inlineStr">
        <is>
          <t>KIT EDITABLE  /  5K · 10K  /  VERSIÓN 1.0 · OCTUBRE 2026</t>
        </is>
      </c>
      <c r="B3" s="47"/>
      <c r="C3" s="47"/>
      <c r="D3" s="47"/>
      <c r="E3" s="47"/>
      <c r="F3" s="47"/>
      <c r="G3" s="47"/>
      <c r="H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</row>
    <row r="6" ht="28" customHeight="1">
      <c r="A6" s="91" t="str">
        <v>EMPIEZA EN 15 MINUTOS
1. Captura fecha y modalidad.  2. Asigna responsables.  3. Identifica lo que falta cotizar.</v>
      </c>
      <c r="B6" s="91" t="str">
        <v>TU PUNTO DE PARTIDA
Define el evento. Ordena la producción. Llega a la salida con decisiones confirmadas.</v>
      </c>
      <c r="C6" s="91" t="str">
        <v>TU PUNTO DE PARTIDA
Define el evento. Ordena la producción. Llega a la salida con decisiones confirmadas.</v>
      </c>
      <c r="D6" s="91" t="str">
        <v>TU PUNTO DE PARTIDA
Define el evento. Ordena la producción. Llega a la salida con decisiones confirmadas.</v>
      </c>
      <c r="E6" s="119" t="str">
        <v>INFRAESTRUCTURA EN ACCIÓN</v>
      </c>
      <c r="F6" s="119" t="str">
        <v>DEL PLANO A LA META</v>
      </c>
      <c r="G6" s="119" t="str">
        <v>DEL PLANO A LA META</v>
      </c>
      <c r="H6" s="119" t="str">
        <v>DEL PLANO A LA META</v>
      </c>
    </row>
    <row r="7" ht="28" customHeight="1">
      <c r="A7" s="91" t="str">
        <v>TU PUNTO DE PARTIDA
Define el evento. Ordena la producción. Llega a la salida con decisiones confirmadas.</v>
      </c>
      <c r="B7" s="91" t="str">
        <v>TU PUNTO DE PARTIDA
Define el evento. Ordena la producción. Llega a la salida con decisiones confirmadas.</v>
      </c>
      <c r="C7" s="91" t="str">
        <v>TU PUNTO DE PARTIDA
Define el evento. Ordena la producción. Llega a la salida con decisiones confirmadas.</v>
      </c>
      <c r="D7" s="91" t="str">
        <v>TU PUNTO DE PARTIDA
Define el evento. Ordena la producción. Llega a la salida con decisiones confirmadas.</v>
      </c>
      <c r="E7" s="119" t="str">
        <v>DEL PLANO A LA META</v>
      </c>
      <c r="F7" s="119" t="str">
        <v>DEL PLANO A LA META</v>
      </c>
      <c r="G7" s="119" t="str">
        <v>DEL PLANO A LA META</v>
      </c>
      <c r="H7" s="119" t="str">
        <v>DEL PLANO A LA META</v>
      </c>
    </row>
    <row r="8" ht="24" customHeight="1">
      <c r="A8" s="37"/>
      <c r="B8" s="37"/>
      <c r="C8" s="37"/>
      <c r="D8" s="37"/>
      <c r="E8" s="37"/>
      <c r="F8" s="37"/>
      <c r="G8" s="37"/>
      <c r="H8" s="37"/>
    </row>
    <row r="9" ht="28" customHeight="1">
      <c r="A9" s="51" t="str">
        <v>Indicador</v>
      </c>
      <c r="B9" s="51" t="str">
        <v>Resultado</v>
      </c>
      <c r="C9" s="51" t="str">
        <v>Unidad / alcance</v>
      </c>
      <c r="D9" s="51" t="str">
        <v>Siguiente paso</v>
      </c>
      <c r="E9" s="109" t="str"/>
      <c r="F9" s="109" t="str"/>
      <c r="G9" s="109" t="str"/>
      <c r="H9" s="109" t="str"/>
    </row>
    <row r="10" ht="32" customHeight="1">
      <c r="A10" s="103" t="str">
        <v>Fecha del evento</v>
      </c>
      <c r="B10" s="104" t="str">
        <f>IF(COUNT(Parametros!B7)=0,"",Parametros!B7)</f>
      </c>
      <c r="C10" s="52" t="str">
        <f>IF(COUNT(Parametros!B7)=0,"Por definir","Fecha capturada")</f>
        <v>Por definir</v>
      </c>
      <c r="D10" s="52" t="str">
        <v>Captura en Parametros</v>
      </c>
      <c r="E10" s="109" t="str"/>
      <c r="F10" s="109" t="str"/>
      <c r="G10" s="109" t="str"/>
      <c r="H10" s="109" t="str"/>
    </row>
    <row r="11" ht="32" customHeight="1">
      <c r="A11" s="102" t="str">
        <v>Modalidad activa</v>
      </c>
      <c r="B11" s="100" t="str">
        <f>Parametros!B8</f>
        <v>5K</v>
      </c>
      <c r="C11" s="39" t="str">
        <v>Una o ambas distancias</v>
      </c>
      <c r="D11" s="39" t="str">
        <v>Selecciona 5K, 10K o ambas</v>
      </c>
      <c r="E11" s="109" t="str"/>
      <c r="F11" s="109" t="str"/>
      <c r="G11" s="109" t="str"/>
      <c r="H11" s="109" t="str"/>
    </row>
    <row r="12" ht="32" customHeight="1">
      <c r="A12" s="103" t="str">
        <v>Controles validados</v>
      </c>
      <c r="B12" s="105" t="n">
        <f>COUNTIFS(Checklist!H8:H37,"Sí",Checklist!G8:G37,"Hecho",Checklist!F8:F37,"&lt;&gt;")</f>
        <v>0</v>
      </c>
      <c r="C12" s="52" t="str">
        <v>Aplicables + Hecho + evidencia</v>
      </c>
      <c r="D12" s="52" t="str">
        <v>Revisar Checklist</v>
      </c>
      <c r="E12" s="109" t="str"/>
      <c r="F12" s="109" t="str"/>
      <c r="G12" s="109" t="str"/>
      <c r="H12" s="109" t="str"/>
    </row>
    <row r="13" ht="32" customHeight="1">
      <c r="A13" s="102" t="str">
        <v>Costos con importe</v>
      </c>
      <c r="B13" s="100" t="n">
        <f>COUNT(Presupuesto!J8:J27)</f>
        <v>0</v>
      </c>
      <c r="C13" s="39" t="str">
        <v>De 20 conceptos</v>
      </c>
      <c r="D13" s="39" t="str">
        <v>No equivale a presupuesto completo</v>
      </c>
      <c r="E13" s="109" t="str"/>
      <c r="F13" s="109" t="str"/>
      <c r="G13" s="109" t="str"/>
      <c r="H13" s="109" t="str"/>
    </row>
    <row r="14" ht="32" customHeight="1">
      <c r="A14" s="103" t="str">
        <v>Costo identificado</v>
      </c>
      <c r="B14" s="106" t="str">
        <f>IF(COUNT(Presupuesto!J30)=0,"",Presupuesto!J30)</f>
      </c>
      <c r="C14" s="52" t="str">
        <v>MXN; parcial si faltan datos</v>
      </c>
      <c r="D14" s="52" t="str">
        <v>Revisa alertas de Presupuesto</v>
      </c>
      <c r="E14" s="109" t="str"/>
      <c r="F14" s="109" t="str"/>
      <c r="G14" s="109" t="str"/>
      <c r="H14" s="109" t="str"/>
    </row>
    <row r="15" ht="32" customHeight="1">
      <c r="A15" s="102" t="str">
        <v>Saldo proveedores</v>
      </c>
      <c r="B15" s="101" t="str">
        <f>IF(COUNT(Presupuesto!L30)=0,"",Presupuesto!L30)</f>
      </c>
      <c r="C15" s="39" t="str">
        <v>MXN; costos menos anticipos</v>
      </c>
      <c r="D15" s="39" t="str">
        <v>Valida vencimientos</v>
      </c>
      <c r="E15" s="109" t="str"/>
      <c r="F15" s="109" t="str"/>
      <c r="G15" s="109" t="str"/>
      <c r="H15" s="109" t="str"/>
    </row>
    <row r="16" ht="32" customHeight="1">
      <c r="A16" s="103" t="str">
        <v>Resultado proyectado</v>
      </c>
      <c r="B16" s="106" t="str">
        <f>IF(COUNT(Presupuesto!J38)=0,"",Presupuesto!J38)</f>
      </c>
      <c r="C16" s="52" t="str">
        <v>MXN; depende de capturas</v>
      </c>
      <c r="D16" s="52" t="str">
        <v>No es efectivo disponible</v>
      </c>
      <c r="E16" s="109" t="str"/>
      <c r="F16" s="109" t="str"/>
      <c r="G16" s="109" t="str"/>
      <c r="H16" s="109" t="str"/>
    </row>
    <row r="17" ht="32" customHeight="1">
      <c r="A17" s="37" t="str">
        <v>Marcados Hecho</v>
      </c>
      <c r="B17" s="100" t="n">
        <f>COUNTIFS(Checklist!H8:H37,"Sí",Checklist!G8:G37,"Hecho")</f>
        <v>0</v>
      </c>
      <c r="C17" s="39" t="str">
        <v>Aplicables, con o sin evidencia</v>
      </c>
      <c r="D17" s="39" t="str">
        <v>Compara contra controles validados</v>
      </c>
      <c r="E17"/>
      <c r="F17"/>
      <c r="G17"/>
      <c r="H17"/>
    </row>
    <row r="18" ht="12" customHeight="1">
      <c r="A18" s="37"/>
      <c r="B18" s="37"/>
      <c r="C18" s="37"/>
      <c r="D18" s="37"/>
      <c r="E18"/>
      <c r="F18"/>
      <c r="G18"/>
      <c r="H18"/>
    </row>
    <row r="19" ht="17" customHeight="1">
      <c r="A19" s="120" t="str">
        <v>01  Parámetros → Define fecha, sede, distancia y escenario.</v>
      </c>
      <c r="B19" s="120" t="str">
        <v>PARÁMETROS  /  Fecha, municipio, sede y modalidad.</v>
      </c>
      <c r="C19" s="120" t="str">
        <v>PARÁMETROS  /  Fecha, municipio, sede y modalidad.</v>
      </c>
      <c r="D19" s="120" t="str">
        <v>PARÁMETROS  /  Fecha, municipio, sede y modalidad.</v>
      </c>
      <c r="E19" s="122" t="str">
        <v>¿Qué necesitas cotizar?</v>
      </c>
      <c r="F19" s="122" t="str">
        <v>¿Qué necesitas cotizar?</v>
      </c>
      <c r="G19" s="122" t="str">
        <v>¿Qué necesitas cotizar?</v>
      </c>
      <c r="H19" s="122" t="str">
        <v>¿Qué necesitas cotizar?</v>
      </c>
    </row>
    <row r="20" ht="17" customHeight="1">
      <c r="A20" s="120" t="str">
        <v>PARÁMETROS  /  Fecha, municipio, sede y modalidad.</v>
      </c>
      <c r="B20" s="120" t="str">
        <v>PARÁMETROS  /  Fecha, municipio, sede y modalidad.</v>
      </c>
      <c r="C20" s="120" t="str">
        <v>PARÁMETROS  /  Fecha, municipio, sede y modalidad.</v>
      </c>
      <c r="D20" s="120" t="str">
        <v>PARÁMETROS  /  Fecha, municipio, sede y modalidad.</v>
      </c>
      <c r="E20" s="122" t="str">
        <v>¿Qué necesitas cotizar?</v>
      </c>
      <c r="F20" s="122" t="str">
        <v>¿Qué necesitas cotizar?</v>
      </c>
      <c r="G20" s="122" t="str">
        <v>¿Qué necesitas cotizar?</v>
      </c>
      <c r="H20" s="122" t="str">
        <v>¿Qué necesitas cotizar?</v>
      </c>
    </row>
    <row r="21" ht="10" customHeight="1">
      <c r="A21" s="37"/>
      <c r="B21" s="37"/>
      <c r="C21" s="37"/>
      <c r="D21" s="37"/>
      <c r="E21"/>
      <c r="F21"/>
      <c r="G21"/>
      <c r="H21"/>
    </row>
    <row r="22" ht="17" customHeight="1">
      <c r="A22" s="120" t="str">
        <v>02  Gantt → Asigna responsable y fechas por tarea.</v>
      </c>
      <c r="B22" s="120" t="str">
        <v>PRODUCCIÓN  /  Gantt y checklist con responsables y evidencia.</v>
      </c>
      <c r="C22" s="120" t="str">
        <v>PRODUCCIÓN  /  Gantt y checklist con responsables y evidencia.</v>
      </c>
      <c r="D22" s="120" t="str">
        <v>PRODUCCIÓN  /  Gantt y checklist con responsables y evidencia.</v>
      </c>
      <c r="E22" s="124" t="str">
        <v>Solicitar cotización por WhatsApp ↗</v>
      </c>
      <c r="F22" s="124" t="str">
        <v>Solicitar cotización por WhatsApp ↗</v>
      </c>
      <c r="G22" s="124" t="str">
        <v>Solicitar cotización por WhatsApp ↗</v>
      </c>
      <c r="H22" s="124" t="str">
        <v>Solicitar cotización por WhatsApp ↗</v>
      </c>
    </row>
    <row r="23" ht="17" customHeight="1">
      <c r="A23" s="120" t="str">
        <v>PRODUCCIÓN  /  Gantt y checklist con responsables y evidencia.</v>
      </c>
      <c r="B23" s="120" t="str">
        <v>PRODUCCIÓN  /  Gantt y checklist con responsables y evidencia.</v>
      </c>
      <c r="C23" s="120" t="str">
        <v>PRODUCCIÓN  /  Gantt y checklist con responsables y evidencia.</v>
      </c>
      <c r="D23" s="120" t="str">
        <v>PRODUCCIÓN  /  Gantt y checklist con responsables y evidencia.</v>
      </c>
      <c r="E23" s="124" t="str">
        <v>Solicitar cotización por WhatsApp ↗</v>
      </c>
      <c r="F23" s="124" t="str">
        <v>Solicitar cotización por WhatsApp ↗</v>
      </c>
      <c r="G23" s="124" t="str">
        <v>Solicitar cotización por WhatsApp ↗</v>
      </c>
      <c r="H23" s="124" t="str">
        <v>Solicitar cotización por WhatsApp ↗</v>
      </c>
    </row>
    <row r="24" ht="10" customHeight="1">
      <c r="A24" s="37"/>
      <c r="B24" s="37"/>
      <c r="C24" s="37"/>
      <c r="D24" s="37"/>
      <c r="E24"/>
      <c r="F24"/>
      <c r="G24"/>
      <c r="H24"/>
    </row>
    <row r="25" ht="17" customHeight="1">
      <c r="A25" s="120" t="str">
        <v>03  Presupuesto → Captura cotizaciones, tasas y anticipos.</v>
      </c>
      <c r="B25" s="120" t="str">
        <v>RECURSOS  /  Cotizaciones, anticipos, patrocinios e inventario.</v>
      </c>
      <c r="C25" s="120" t="str">
        <v>RECURSOS  /  Cotizaciones, anticipos, patrocinios e inventario.</v>
      </c>
      <c r="D25" s="120" t="str">
        <v>RECURSOS  /  Cotizaciones, anticipos, patrocinios e inventario.</v>
      </c>
      <c r="E25" s="124" t="str">
        <v>Ver infraestructura y catálogo ↗</v>
      </c>
      <c r="F25" s="124" t="str">
        <v>Ver infraestructura y catálogo ↗</v>
      </c>
      <c r="G25" s="124" t="str">
        <v>Ver infraestructura y catálogo ↗</v>
      </c>
      <c r="H25" s="124" t="str">
        <v>Ver infraestructura y catálogo ↗</v>
      </c>
    </row>
    <row r="26" ht="17" customHeight="1">
      <c r="A26" s="120" t="str">
        <v>RECURSOS  /  Cotizaciones, anticipos, patrocinios e inventario.</v>
      </c>
      <c r="B26" s="120" t="str">
        <v>RECURSOS  /  Cotizaciones, anticipos, patrocinios e inventario.</v>
      </c>
      <c r="C26" s="120" t="str">
        <v>RECURSOS  /  Cotizaciones, anticipos, patrocinios e inventario.</v>
      </c>
      <c r="D26" s="120" t="str">
        <v>RECURSOS  /  Cotizaciones, anticipos, patrocinios e inventario.</v>
      </c>
      <c r="E26" s="124" t="str">
        <v>Ver infraestructura y catálogo ↗</v>
      </c>
      <c r="F26" s="124" t="str">
        <v>Ver infraestructura y catálogo ↗</v>
      </c>
      <c r="G26" s="124" t="str">
        <v>Ver infraestructura y catálogo ↗</v>
      </c>
      <c r="H26" s="124" t="str">
        <v>Ver infraestructura y catálogo ↗</v>
      </c>
    </row>
    <row r="27" ht="10" customHeight="1">
      <c r="A27" s="37"/>
      <c r="B27" s="37"/>
      <c r="C27" s="37"/>
      <c r="D27" s="37"/>
      <c r="E27"/>
      <c r="F27"/>
      <c r="G27"/>
      <c r="H27"/>
    </row>
    <row r="28" ht="17" customHeight="1">
      <c r="A28" s="120" t="str">
        <v>04  Programa del día → Confirma horarios y condiciones.</v>
      </c>
      <c r="B28" s="120" t="str">
        <v>OPERACIÓN  /  Horarios, condiciones de salida y liberación.</v>
      </c>
      <c r="C28" s="120" t="str">
        <v>OPERACIÓN  /  Horarios, condiciones de salida y liberación.</v>
      </c>
      <c r="D28" s="120" t="str">
        <v>OPERACIÓN  /  Horarios, condiciones de salida y liberación.</v>
      </c>
      <c r="E28" s="125" t="str">
        <v>Prepara fecha, sede, plano y horario de montaje. En Infraestructura puedes definir el alcance antes de contactar.</v>
      </c>
      <c r="F28" s="125" t="str">
        <v>Prepara fecha, sede, plano y horario de montaje. En Infraestructura puedes definir el alcance antes de contactar.</v>
      </c>
      <c r="G28" s="125" t="str">
        <v>Prepara fecha, sede, plano y horario de montaje. En Infraestructura puedes definir el alcance antes de contactar.</v>
      </c>
      <c r="H28" s="125" t="str">
        <v>Prepara fecha, sede, plano y horario de montaje. En Infraestructura puedes definir el alcance antes de contactar.</v>
      </c>
    </row>
    <row r="29" ht="17" customHeight="1">
      <c r="A29" s="120" t="str">
        <v>OPERACIÓN  /  Horarios, condiciones de salida y liberación.</v>
      </c>
      <c r="B29" s="120" t="str">
        <v>OPERACIÓN  /  Horarios, condiciones de salida y liberación.</v>
      </c>
      <c r="C29" s="120" t="str">
        <v>OPERACIÓN  /  Horarios, condiciones de salida y liberación.</v>
      </c>
      <c r="D29" s="120" t="str">
        <v>OPERACIÓN  /  Horarios, condiciones de salida y liberación.</v>
      </c>
      <c r="E29" s="125" t="str">
        <v>Prepara fecha, sede, plano y horario de montaje. En Infraestructura puedes definir el alcance antes de contactar.</v>
      </c>
      <c r="F29" s="125" t="str">
        <v>Prepara fecha, sede, plano y horario de montaje. En Infraestructura puedes definir el alcance antes de contactar.</v>
      </c>
      <c r="G29" s="125" t="str">
        <v>Prepara fecha, sede, plano y horario de montaje. En Infraestructura puedes definir el alcance antes de contactar.</v>
      </c>
      <c r="H29" s="125" t="str">
        <v>Prepara fecha, sede, plano y horario de montaje. En Infraestructura puedes definir el alcance antes de contactar.</v>
      </c>
    </row>
    <row r="30" ht="10" customHeight="1">
      <c r="A30" s="37"/>
      <c r="B30" s="37"/>
      <c r="C30" s="37"/>
      <c r="D30" s="37"/>
      <c r="E30" s="125" t="str">
        <v>Prepara fecha, sede, plano y horario de montaje. En Infraestructura puedes definir el alcance antes de contactar.</v>
      </c>
      <c r="F30" s="125" t="str">
        <v>Prepara fecha, sede, plano y horario de montaje. En Infraestructura puedes definir el alcance antes de contactar.</v>
      </c>
      <c r="G30" s="125" t="str">
        <v>Prepara fecha, sede, plano y horario de montaje. En Infraestructura puedes definir el alcance antes de contactar.</v>
      </c>
      <c r="H30" s="125" t="str">
        <v>Prepara fecha, sede, plano y horario de montaje. En Infraestructura puedes definir el alcance antes de contactar.</v>
      </c>
    </row>
    <row r="31" ht="14" customHeight="1">
      <c r="A31" s="39" t="str">
        <v>Los enlaces abren la hoja o canal indicado; el archivo no envía solicitudes. Valida permisos y decisiones técnicas con sus responsables.</v>
      </c>
      <c r="B31" s="39" t="str">
        <v>Este kit no certifica distancias ni determina automáticamente médicos, seguridad, hidratación o vallas. Las fechas relativas son una propuesta editable, no plazos oficiales.</v>
      </c>
      <c r="C31" s="39" t="str">
        <v>Este kit no certifica distancias ni determina automáticamente médicos, seguridad, hidratación o vallas. Las fechas relativas son una propuesta editable, no plazos oficiales.</v>
      </c>
      <c r="D31" s="39" t="str">
        <v>Este kit no certifica distancias ni determina automáticamente médicos, seguridad, hidratación o vallas. Las fechas relativas son una propuesta editable, no plazos oficiales.</v>
      </c>
      <c r="E31" s="39" t="str">
        <v>Este kit no certifica distancias ni determina automáticamente médicos, seguridad, hidratación o vallas. Las fechas relativas son una propuesta editable, no plazos oficiales.</v>
      </c>
      <c r="F31" s="39" t="str">
        <v>Este kit no certifica distancias ni determina automáticamente médicos, seguridad, hidratación o vallas. Las fechas relativas son una propuesta editable, no plazos oficiales.</v>
      </c>
      <c r="G31" s="39" t="str">
        <v>Este kit no certifica distancias ni determina automáticamente médicos, seguridad, hidratación o vallas. Las fechas relativas son una propuesta editable, no plazos oficiales.</v>
      </c>
      <c r="H31" s="39" t="str">
        <v>Este kit no certifica distancias ni determina automáticamente médicos, seguridad, hidratación o vallas. Las fechas relativas son una propuesta editable, no plazos oficiales.</v>
      </c>
    </row>
    <row r="32" ht="14" customHeight="1">
      <c r="A32" s="39" t="str">
        <v>Este kit no certifica distancias ni determina automáticamente médicos, seguridad, hidratación o vallas. Las fechas relativas son una propuesta editable, no plazos oficiales.</v>
      </c>
      <c r="B32" s="39" t="str">
        <v>Este kit no certifica distancias ni determina automáticamente médicos, seguridad, hidratación o vallas. Las fechas relativas son una propuesta editable, no plazos oficiales.</v>
      </c>
      <c r="C32" s="39" t="str">
        <v>Este kit no certifica distancias ni determina automáticamente médicos, seguridad, hidratación o vallas. Las fechas relativas son una propuesta editable, no plazos oficiales.</v>
      </c>
      <c r="D32" s="39" t="str">
        <v>Este kit no certifica distancias ni determina automáticamente médicos, seguridad, hidratación o vallas. Las fechas relativas son una propuesta editable, no plazos oficiales.</v>
      </c>
      <c r="E32" s="39" t="str">
        <v>Este kit no certifica distancias ni determina automáticamente médicos, seguridad, hidratación o vallas. Las fechas relativas son una propuesta editable, no plazos oficiales.</v>
      </c>
      <c r="F32" s="39" t="str">
        <v>Este kit no certifica distancias ni determina automáticamente médicos, seguridad, hidratación o vallas. Las fechas relativas son una propuesta editable, no plazos oficiales.</v>
      </c>
      <c r="G32" s="39" t="str">
        <v>Este kit no certifica distancias ni determina automáticamente médicos, seguridad, hidratación o vallas. Las fechas relativas son una propuesta editable, no plazos oficiales.</v>
      </c>
      <c r="H32" s="39" t="str">
        <v>Este kit no certifica distancias ni determina automáticamente médicos, seguridad, hidratación o vallas. Las fechas relativas son una propuesta editable, no plazos oficiales.</v>
      </c>
    </row>
    <row r="33" ht="10" customHeight="1">
      <c r="A33" s="37"/>
      <c r="B33" s="37"/>
      <c r="C33" s="37"/>
      <c r="D33" s="37"/>
      <c r="E33" s="37"/>
      <c r="F33" s="37"/>
      <c r="G33" s="37"/>
      <c r="H33" s="37"/>
    </row>
    <row r="34" ht="24" customHeight="1">
      <c r="A34" s="126" t="str">
        <v>ABRIR UNA HOJA</v>
      </c>
      <c r="B34" s="126" t="str">
        <v>ABRIR UNA HOJA</v>
      </c>
      <c r="C34" s="126" t="str">
        <v>ABRIR UNA HOJA</v>
      </c>
      <c r="D34" s="126" t="str">
        <v>ABRIR UNA HOJA</v>
      </c>
      <c r="E34" s="126" t="str">
        <v>ABRIR UNA HOJA</v>
      </c>
      <c r="F34" s="126" t="str">
        <v>ABRIR UNA HOJA</v>
      </c>
      <c r="G34" s="126" t="str">
        <v>ABRIR UNA HOJA</v>
      </c>
      <c r="H34" s="126" t="str">
        <v>ABRIR UNA HOJA</v>
      </c>
    </row>
    <row r="35" ht="28" customHeight="1">
      <c r="A35" s="124" t="str">
        <v>Parametros →</v>
      </c>
      <c r="B35" s="124" t="str">
        <v>Parametros →</v>
      </c>
      <c r="C35" s="124" t="str">
        <v>Gantt →</v>
      </c>
      <c r="D35" s="124" t="str">
        <v>Gantt →</v>
      </c>
      <c r="E35" s="124" t="str">
        <v>Checklist →</v>
      </c>
      <c r="F35" s="124" t="str">
        <v>Checklist →</v>
      </c>
      <c r="G35" s="124" t="str">
        <v>Checklist →</v>
      </c>
      <c r="H35" s="124" t="str">
        <v>Checklist →</v>
      </c>
    </row>
    <row r="36" ht="28" customHeight="1">
      <c r="A36" s="124" t="str">
        <v>Presupuesto →</v>
      </c>
      <c r="B36" s="124" t="str">
        <v>Presupuesto →</v>
      </c>
      <c r="C36" s="124" t="str">
        <v>Patrocinios →</v>
      </c>
      <c r="D36" s="124" t="str">
        <v>Patrocinios →</v>
      </c>
      <c r="E36" s="124" t="str">
        <v>Infraestructura →</v>
      </c>
      <c r="F36" s="124" t="str">
        <v>Infraestructura →</v>
      </c>
      <c r="G36" s="124" t="str">
        <v>Infraestructura →</v>
      </c>
      <c r="H36" s="124" t="str">
        <v>Infraestructura →</v>
      </c>
    </row>
    <row r="37" ht="28" customHeight="1">
      <c r="A37" s="124" t="str">
        <v>Programa del día →</v>
      </c>
      <c r="B37" s="124" t="str">
        <v>Programa del día →</v>
      </c>
      <c r="C37" s="124" t="str">
        <v>Ayuda →</v>
      </c>
      <c r="D37" s="124" t="str">
        <v>Ayuda →</v>
      </c>
    </row>
    <row r="40" ht="30" customHeight="1">
      <c r="A40" s="127" t="str">
        <v>Contacto@guevarasports.com · WhatsApp +52 33 2200 7643 · guevarasports.com/infraestructura-eventos</v>
      </c>
      <c r="B40" s="127" t="str">
        <v>Contacto@guevarasports.com · WhatsApp +52 33 2200 7643 · guevarasports.com/infraestructura-eventos</v>
      </c>
      <c r="C40" s="127" t="str">
        <v>Contacto@guevarasports.com · WhatsApp +52 33 2200 7643 · guevarasports.com/infraestructura-eventos</v>
      </c>
      <c r="D40" s="127" t="str">
        <v>Contacto@guevarasports.com · WhatsApp +52 33 2200 7643 · guevarasports.com/infraestructura-eventos</v>
      </c>
      <c r="E40" s="127" t="str">
        <v>Contacto@guevarasports.com · WhatsApp +52 33 2200 7643 · guevarasports.com/infraestructura-eventos</v>
      </c>
      <c r="F40" s="127" t="str">
        <v>Contacto@guevarasports.com · WhatsApp +52 33 2200 7643 · guevarasports.com/infraestructura-eventos</v>
      </c>
      <c r="G40" s="127" t="str">
        <v>Contacto@guevarasports.com · WhatsApp +52 33 2200 7643 · guevarasports.com/infraestructura-eventos</v>
      </c>
      <c r="H40" s="127" t="str">
        <v>Contacto@guevarasports.com · WhatsApp +52 33 2200 7643 · guevarasports.com/infraestructura-eventos</v>
      </c>
    </row>
  </sheetData>
  <sheetProtection sheet="1" objects="1" scenarios="1" formatCells="1" insertRows="1" deleteRows="1" autoFilter="0" sort="1" selectLockedCells="0" selectUnlockedCells="0"/>
  <mergeCells>
    <mergeCell ref="A2:H2"/>
    <mergeCell ref="A3:H3"/>
    <mergeCell ref="A4:H4"/>
    <mergeCell ref="A31:H32"/>
    <mergeCell ref="A1:B1"/>
    <mergeCell ref="A6:D7"/>
    <mergeCell ref="E6:H7"/>
    <mergeCell ref="A19:D20"/>
    <mergeCell ref="A22:D23"/>
    <mergeCell ref="A25:D26"/>
    <mergeCell ref="A28:D29"/>
    <mergeCell ref="E9:H16"/>
    <mergeCell ref="E19:H20"/>
    <mergeCell ref="E22:H23"/>
    <mergeCell ref="E25:H26"/>
    <mergeCell ref="E28:H30"/>
    <mergeCell ref="A34:H34"/>
    <mergeCell ref="A35:B35"/>
    <mergeCell ref="C35:D35"/>
    <mergeCell ref="E35:H35"/>
    <mergeCell ref="A36:B36"/>
    <mergeCell ref="C36:D36"/>
    <mergeCell ref="E36:H36"/>
    <mergeCell ref="A37:B37"/>
    <mergeCell ref="C37:D37"/>
    <mergeCell ref="A40:H40"/>
  </mergeCells>
  <hyperlinks>
    <hyperlink ref="A40" r:id="rId1" tooltip="Abrir enlace; no envía el contenido del libro"/>
    <hyperlink ref="A19" location="'Parametros'!A1" tooltip="Ir a la hoja Parametros"/>
    <hyperlink ref="A22" location="'Gantt'!A1" tooltip="Ir a la hoja Gantt"/>
    <hyperlink ref="A25" location="'Presupuesto'!A1" tooltip="Ir a la hoja Presupuesto"/>
    <hyperlink ref="A28" location="'Dia'!A1" tooltip="Ir a la hoja Dia"/>
    <hyperlink ref="A35" location="'Parametros'!A1" tooltip="Ir a la hoja Parametros"/>
    <hyperlink ref="C35" location="'Gantt'!A1" tooltip="Ir a la hoja Gantt"/>
    <hyperlink ref="E35" location="'Checklist'!A1" tooltip="Ir a la hoja Checklist"/>
    <hyperlink ref="A36" location="'Presupuesto'!A1" tooltip="Ir a la hoja Presupuesto"/>
    <hyperlink ref="C36" location="'Patrocinios'!A1" tooltip="Ir a la hoja Patrocinios"/>
    <hyperlink ref="E36" location="'Infraestructura'!A1" tooltip="Ir a la hoja Infraestructura"/>
    <hyperlink ref="A37" location="'Dia'!A1" tooltip="Ir a la hoja Dia"/>
    <hyperlink ref="C37" location="'Ayuda'!A1" tooltip="Ir a la hoja Ayuda"/>
    <hyperlink ref="E22" r:id="rId2" tooltip="Abrir enlace; no envía el contenido del libro"/>
    <hyperlink ref="E25" r:id="rId3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b175305875ad48c8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789780"/>
  </sheetPr>
  <sheetViews>
    <sheetView showGridLines="0" workbookViewId="0">
      <pane ySplit="7" topLeftCell="A8" activePane="bottomLeft" state="frozen"/>
    </sheetView>
  </sheetViews>
  <sheetFormatPr defaultRowHeight="15"/>
  <cols>
    <col min="1" max="1" width="32" hidden="0" customWidth="1"/>
    <col min="2" max="2" width="29" hidden="0" customWidth="1"/>
    <col min="3" max="3" width="73" hidden="0" customWidth="1"/>
  </cols>
  <sheetData>
    <row r="1" ht="64" customHeight="1">
      <c r="A1" s="60" t="str">
        <v>02  /  GUEVARA SPORTS</v>
      </c>
      <c r="B1" s="60"/>
      <c r="C1" s="37"/>
    </row>
    <row r="2" ht="38" customHeight="1">
      <c r="A2" s="46" t="str">
        <v>Parámetros y escenario activo</v>
      </c>
      <c r="B2" s="46" t="str">
        <v>Parámetros y escenario activo</v>
      </c>
      <c r="C2" s="46" t="str">
        <v>Parámetros y escenario activo</v>
      </c>
    </row>
    <row r="3" ht="24" customHeight="1">
      <c r="A3" s="47" t="inlineStr">
        <is>
          <t>← INICIO  /  PARAMETROS  /  VERSIÓN 1.0 · OCTUBRE 2026</t>
        </is>
      </c>
      <c r="B3" s="47"/>
      <c r="C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</row>
    <row r="5" ht="3" customHeight="1">
      <c r="A5" s="49"/>
      <c r="B5" s="49"/>
      <c r="C5" s="49"/>
    </row>
    <row r="6" ht="34" customHeight="1">
      <c r="A6" s="51" t="str">
        <v>Campo</v>
      </c>
      <c r="B6" s="51" t="str">
        <v>Captura / valor activo</v>
      </c>
      <c r="C6" s="51" t="str">
        <v>Cómo completarlo</v>
      </c>
    </row>
    <row r="7" ht="36" customHeight="1">
      <c r="A7" s="62" t="str">
        <v>Fecha del evento</v>
      </c>
      <c r="B7" s="131"/>
      <c r="C7" s="64" t="str">
        <v>Fecha real confirmada; dejar vacía hasta acordarla.</v>
      </c>
    </row>
    <row r="8" ht="36" customHeight="1">
      <c r="A8" s="62" t="str">
        <v>Distancia</v>
      </c>
      <c r="B8" s="132" t="str">
        <v>5K</v>
      </c>
      <c r="C8" s="64" t="str">
        <v>Selección inicial editable; no implica certificación.</v>
      </c>
    </row>
    <row r="9" ht="36" customHeight="1">
      <c r="A9" s="62" t="str">
        <v>Municipio</v>
      </c>
      <c r="B9" s="132"/>
      <c r="C9" s="64" t="str">
        <v>Municipio(s) involucrado(s), ZMG u otra ubicación.</v>
      </c>
    </row>
    <row r="10" ht="36" customHeight="1">
      <c r="A10" s="62" t="str">
        <v>Sede y dirección</v>
      </c>
      <c r="B10" s="132"/>
      <c r="C10" s="64" t="str">
        <v>Punto de salida/meta y acceso de montaje.</v>
      </c>
    </row>
    <row r="11" ht="36" customHeight="1">
      <c r="A11" s="62" t="str">
        <v>Aforo autorizado</v>
      </c>
      <c r="B11" s="132"/>
      <c r="C11" s="64" t="str">
        <v>Aforo total del evento, sin duplicar por distancia; validar.</v>
      </c>
    </row>
    <row r="12" ht="36" customHeight="1">
      <c r="A12" s="62" t="str">
        <v>Organizador responsable</v>
      </c>
      <c r="B12" s="132"/>
      <c r="C12" s="64" t="str">
        <v>Nombre y contacto operativo interno.</v>
      </c>
    </row>
    <row r="13" ht="36" customHeight="1">
      <c r="A13" s="62" t="str">
        <v>Hora salida</v>
      </c>
      <c r="B13" s="133"/>
      <c r="C13" s="64" t="str">
        <v>Hora local; confirmar en programa operativo.</v>
      </c>
    </row>
    <row r="14" ht="36" customHeight="1">
      <c r="A14" s="62" t="str">
        <v>Escenario activo</v>
      </c>
      <c r="B14" s="132" t="str">
        <v>Base</v>
      </c>
      <c r="C14" s="64" t="str">
        <v>Una selección gobierna inscripciones e ingresos.</v>
      </c>
    </row>
    <row r="15" ht="36" customHeight="1">
      <c r="A15" s="62" t="str">
        <v>Inscripciones pagadas activas</v>
      </c>
      <c r="B15" s="67" t="str">
        <f>IF(B14="Base",IF(COUNT(B17)=0,"",B17),IF(B14="Prudente",IF(COUNT(B18)=0,"",B18),IF(COUNT(B19)=0,"",B19)))</f>
      </c>
      <c r="C15" s="64" t="str">
        <v>Proyección del escenario seleccionado; distinta de aforo.</v>
      </c>
    </row>
    <row r="16" ht="36" customHeight="1">
      <c r="A16" s="62" t="str">
        <v>ESCENARIOS</v>
      </c>
      <c r="B16" s="68"/>
      <c r="C16" s="64" t="str">
        <v>Captura proyecciones propias, no supuestos de mercado.</v>
      </c>
    </row>
    <row r="17" ht="36" customHeight="1">
      <c r="A17" s="62" t="str">
        <v>Base</v>
      </c>
      <c r="B17" s="132"/>
      <c r="C17" s="64" t="str">
        <v>Participantes pagados proyectados.</v>
      </c>
    </row>
    <row r="18" ht="36" customHeight="1">
      <c r="A18" s="62" t="str">
        <v>Prudente</v>
      </c>
      <c r="B18" s="132"/>
      <c r="C18" s="64" t="str">
        <v>Participantes pagados proyectados.</v>
      </c>
    </row>
    <row r="19" ht="36" customHeight="1">
      <c r="A19" s="62" t="str">
        <v>Ampliado</v>
      </c>
      <c r="B19" s="132"/>
      <c r="C19" s="64" t="str">
        <v>Participantes pagados proyectados.</v>
      </c>
    </row>
    <row r="20" ht="36" customHeight="1">
      <c r="A20" s="62" t="str">
        <v>Precio neto inscripción MXN</v>
      </c>
      <c r="B20" s="134"/>
      <c r="C20" s="64" t="str">
        <v>Sin impuesto; precio promedio después de descuentos.</v>
      </c>
    </row>
    <row r="21" ht="36" customHeight="1">
      <c r="A21" s="62" t="str">
        <v>Impuesto ingresos</v>
      </c>
      <c r="B21" s="135"/>
      <c r="C21" s="64" t="str">
        <v>Tasa validada por administración; 0% si aplica y se confirma.</v>
      </c>
    </row>
    <row r="22" ht="36" customHeight="1">
      <c r="A22" s="62" t="str">
        <v>Reserva contingencia</v>
      </c>
      <c r="B22" s="135"/>
      <c r="C22" s="64" t="str">
        <v>Porcentaje sobre costos brutos; provisión, no cotización.</v>
      </c>
    </row>
    <row r="23" ht="36" customHeight="1">
      <c r="A23" s="62" t="str">
        <v>Minutos operación 5K</v>
      </c>
      <c r="B23" s="132"/>
      <c r="C23" s="64" t="str">
        <v>Salida a liberación final, con barrido y cierre autorizado.</v>
      </c>
    </row>
    <row r="24" ht="36" customHeight="1">
      <c r="A24" s="62" t="str">
        <v>Minutos operación 10K</v>
      </c>
      <c r="B24" s="132"/>
      <c r="C24" s="64" t="str">
        <v>Validar duración distinta; no duplicar automáticamente 5K.</v>
      </c>
    </row>
    <row r="25" ht="36" customHeight="1">
      <c r="A25" s="62" t="str">
        <v>Configuración 5K</v>
      </c>
      <c r="B25" s="132"/>
      <c r="C25" s="64" t="str">
        <v>Circuito / punto a punto / vueltas; adjuntar plano.</v>
      </c>
    </row>
    <row r="26" ht="36" customHeight="1">
      <c r="A26" s="62" t="str">
        <v>Configuración 10K</v>
      </c>
      <c r="B26" s="132"/>
      <c r="C26" s="64" t="str">
        <v>Definir bifurcaciones, vueltas, retorno y puntos lejanos.</v>
      </c>
    </row>
    <row r="27" ht="36" customHeight="1">
      <c r="A27" s="62" t="str">
        <v>Puestos de atención 5K</v>
      </c>
      <c r="B27" s="132"/>
      <c r="C27" s="64" t="str">
        <v>Número y ubicación desde evaluación técnica de ruta.</v>
      </c>
    </row>
    <row r="28" ht="36" customHeight="1">
      <c r="A28" s="62" t="str">
        <v>Puestos de atención 10K</v>
      </c>
      <c r="B28" s="132"/>
      <c r="C28" s="64" t="str">
        <v>Revisar accesibilidad y cobertura de tramos adicionales.</v>
      </c>
    </row>
    <row r="29" ht="36" customHeight="1">
      <c r="A29" s="62" t="str">
        <v>Fecha de revisión</v>
      </c>
      <c r="B29" s="131"/>
      <c r="C29" s="64" t="str">
        <v>Captura fecha de la última actualización del kit.</v>
      </c>
    </row>
    <row r="30" ht="36" customHeight="1">
      <c r="A30" s="62" t="str">
        <v>Minutos operación ambas</v>
      </c>
      <c r="B30" s="132"/>
      <c r="C30" s="64" t="str">
        <v>Ventana global desde primera salida hasta liberación final.</v>
      </c>
    </row>
    <row r="31" ht="24" customHeight="1">
      <c r="A31" s="37"/>
      <c r="B31" s="37"/>
      <c r="C31" s="37"/>
    </row>
    <row r="32" ht="24" customHeight="1">
      <c r="A32" s="39" t="str">
        <v>Para fechas, introduce una fecha de Excel, no texto. Para horas, usa hh:mm. Mantén vacíos los datos pendientes; un cero significa que fue revisado y realmente es cero.</v>
      </c>
      <c r="B32" s="39" t="str">
        <v>Para fechas, introduce una fecha de Excel, no texto. Para horas, usa hh:mm. Mantén vacíos los datos pendientes; un cero significa que fue revisado y realmente es cero.</v>
      </c>
      <c r="C32" s="39" t="str">
        <v>Para fechas, introduce una fecha de Excel, no texto. Para horas, usa hh:mm. Mantén vacíos los datos pendientes; un cero significa que fue revisado y realmente es cero.</v>
      </c>
    </row>
    <row r="33" ht="24" customHeight="1">
      <c r="A33" s="39" t="str">
        <v>Para fechas, introduce una fecha de Excel, no texto. Para horas, usa hh:mm. Mantén vacíos los datos pendientes; un cero significa que fue revisado y realmente es cero.</v>
      </c>
      <c r="B33" s="39" t="str">
        <v>Para fechas, introduce una fecha de Excel, no texto. Para horas, usa hh:mm. Mantén vacíos los datos pendientes; un cero significa que fue revisado y realmente es cero.</v>
      </c>
      <c r="C33" s="39" t="str">
        <v>Para fechas, introduce una fecha de Excel, no texto. Para horas, usa hh:mm. Mantén vacíos los datos pendientes; un cero significa que fue revisado y realmente es cero.</v>
      </c>
    </row>
    <row r="34" ht="24" customHeight="1">
      <c r="A34" s="37"/>
      <c r="B34" s="37"/>
      <c r="C34" s="37"/>
    </row>
    <row r="35" ht="24" customHeight="1">
      <c r="A35" s="39" t="str">
        <v>Escenario: inscripciones pagadas TOTALES, sin duplicar por distancia. Modalidad 5K y 10K activa ambos recorridos; no duplica equipo. Revisa recursos compartidos y separados con el plano.</v>
      </c>
      <c r="B35" s="39" t="str">
        <v>Escenario: inscripciones pagadas TOTALES, sin duplicar por distancia. Modalidad 5K y 10K activa ambos recorridos; no duplica equipo. Revisa recursos compartidos y separados con el plano.</v>
      </c>
      <c r="C35" s="39" t="str">
        <v>Escenario: inscripciones pagadas TOTALES, sin duplicar por distancia. Modalidad 5K y 10K activa ambos recorridos; no duplica equipo. Revisa recursos compartidos y separados con el plano.</v>
      </c>
    </row>
    <row r="36" ht="24" customHeight="1">
      <c r="A36" s="39" t="str">
        <v>Escenario: inscripciones pagadas TOTALES, sin duplicar por distancia. Modalidad 5K y 10K activa ambos recorridos; no duplica equipo. Revisa recursos compartidos y separados con el plano.</v>
      </c>
      <c r="B36" s="39" t="str">
        <v>Escenario: inscripciones pagadas TOTALES, sin duplicar por distancia. Modalidad 5K y 10K activa ambos recorridos; no duplica equipo. Revisa recursos compartidos y separados con el plano.</v>
      </c>
      <c r="C36" s="39" t="str">
        <v>Escenario: inscripciones pagadas TOTALES, sin duplicar por distancia. Modalidad 5K y 10K activa ambos recorridos; no duplica equipo. Revisa recursos compartidos y separados con el plano.</v>
      </c>
    </row>
    <row r="37" ht="24" customHeight="1">
      <c r="A37" s="37"/>
      <c r="B37" s="37"/>
      <c r="C37" s="37"/>
    </row>
    <row r="38" ht="30" customHeight="1">
      <c r="A38" s="53" t="str">
        <v>Contacto@guevarasports.com · WhatsApp +52 33 2200 7643 · https://www.guevarasports.com/infraestructura-eventos</v>
      </c>
      <c r="B38" s="53" t="str">
        <v>Contacto@guevarasports.com · WhatsApp +52 33 2200 7643 · https://www.guevarasports.com/infraestructura-eventos</v>
      </c>
      <c r="C38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mergeCells>
    <mergeCell ref="A2:C2"/>
    <mergeCell ref="A3:C3"/>
    <mergeCell ref="A4:C4"/>
    <mergeCell ref="A38:C38"/>
    <mergeCell ref="A32:C33"/>
    <mergeCell ref="A35:C36"/>
    <mergeCell ref="A1:B1"/>
  </mergeCells>
  <dataValidations count="7">
    <dataValidation type="list" sqref="B8">
      <formula1>"5K,10K,5K y 10K"</formula1>
    </dataValidation>
    <dataValidation type="list" sqref="B14">
      <formula1>"Base,Prudente,Ampliado"</formula1>
    </dataValidation>
    <dataValidation type="whole" operator="greaterThanOrEqual" sqref="B11">
      <formula1>0</formula1>
    </dataValidation>
    <dataValidation type="whole" operator="greaterThanOrEqual" sqref="B17:B19">
      <formula1>0</formula1>
    </dataValidation>
    <dataValidation type="whole" operator="greaterThanOrEqual" sqref="B23:B24">
      <formula1>0</formula1>
    </dataValidation>
    <dataValidation type="whole" operator="greaterThanOrEqual" sqref="B27:B28">
      <formula1>0</formula1>
    </dataValidation>
    <dataValidation type="decimal" operator="between" sqref="B21:B22">
      <formula1>0</formula1>
      <formula2>1</formula2>
    </dataValidation>
  </dataValidations>
  <hyperlinks>
    <hyperlink ref="A3" location="'Inicio'!A1" tooltip="Ir a la hoja Inicio"/>
    <hyperlink ref="A38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23d4e29bf2c14c08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7" topLeftCell="D8" activePane="bottomRight" state="frozen"/>
      <selection pane="bottomRight" activeCell="D8" sqref="D8"/>
    </sheetView>
  </sheetViews>
  <sheetFormatPr defaultRowHeight="15"/>
  <cols>
    <col min="1" max="1" width="7" hidden="0" customWidth="1"/>
    <col min="2" max="2" width="15" hidden="0" customWidth="1"/>
    <col min="3" max="3" width="43" hidden="0" customWidth="1"/>
    <col min="4" max="4" width="9" hidden="0" customWidth="1"/>
    <col min="5" max="5" width="9" hidden="0" customWidth="1"/>
    <col min="6" max="6" width="9" hidden="0" customWidth="1"/>
    <col min="7" max="7" width="24" hidden="0" customWidth="1"/>
    <col min="8" max="8" width="12" hidden="0" customWidth="1"/>
    <col min="9" max="9" width="12" hidden="0" customWidth="1"/>
    <col min="10" max="10" width="7" hidden="0" customWidth="1"/>
    <col min="11" max="11" width="14" hidden="0" customWidth="1"/>
    <col min="12" max="12" width="7" hidden="0" customWidth="1"/>
    <col min="13" max="13" width="7" hidden="0" customWidth="1"/>
    <col min="14" max="14" width="7" hidden="0" customWidth="1"/>
    <col min="15" max="15" width="7" hidden="0" customWidth="1"/>
    <col min="16" max="16" width="7" hidden="0" customWidth="1"/>
    <col min="17" max="17" width="7" hidden="0" customWidth="1"/>
    <col min="18" max="18" width="7" hidden="0" customWidth="1"/>
    <col min="19" max="19" width="7" hidden="0" customWidth="1"/>
    <col min="20" max="20" width="7" hidden="0" customWidth="1"/>
    <col min="21" max="21" width="7" hidden="0" customWidth="1"/>
  </cols>
  <sheetData>
    <row r="1" ht="64" customHeight="1">
      <c r="A1" s="60" t="str">
        <v>03  /  GUEVARA SPORTS</v>
      </c>
      <c r="B1" s="60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</row>
    <row r="2" ht="38" customHeight="1">
      <c r="A2" s="46" t="str">
        <v>Calendario editable de producción</v>
      </c>
      <c r="B2" s="46" t="str">
        <v>Calendario editable de producción</v>
      </c>
      <c r="C2" s="46" t="str">
        <v>Calendario editable de producción</v>
      </c>
      <c r="D2" s="46" t="str">
        <v>Calendario editable de producción</v>
      </c>
      <c r="E2" s="46" t="str">
        <v>Calendario editable de producción</v>
      </c>
      <c r="F2" s="46" t="str">
        <v>Calendario editable de producción</v>
      </c>
      <c r="G2" s="46" t="str">
        <v>Calendario editable de producción</v>
      </c>
      <c r="H2" s="46" t="str">
        <v>Calendario editable de producción</v>
      </c>
      <c r="I2" s="46" t="str">
        <v>Calendario editable de producción</v>
      </c>
      <c r="J2" s="46" t="str">
        <v>Calendario editable de producción</v>
      </c>
      <c r="K2" s="46" t="str">
        <v>Calendario editable de producción</v>
      </c>
      <c r="L2" s="46" t="str">
        <v>Calendario editable de producción</v>
      </c>
      <c r="M2" s="46" t="str">
        <v>Calendario editable de producción</v>
      </c>
      <c r="N2" s="46" t="str">
        <v>Calendario editable de producción</v>
      </c>
      <c r="O2" s="46" t="str">
        <v>Calendario editable de producción</v>
      </c>
      <c r="P2" s="46" t="str">
        <v>Calendario editable de producción</v>
      </c>
      <c r="Q2" s="46" t="str">
        <v>Calendario editable de producción</v>
      </c>
      <c r="R2" s="46" t="str">
        <v>Calendario editable de producción</v>
      </c>
      <c r="S2" s="46" t="str">
        <v>Calendario editable de producción</v>
      </c>
      <c r="T2" s="46" t="str">
        <v>Calendario editable de producción</v>
      </c>
      <c r="U2" s="46" t="str">
        <v>Calendario editable de producción</v>
      </c>
    </row>
    <row r="3" ht="24" customHeight="1">
      <c r="A3" s="47" t="inlineStr">
        <is>
          <t>← INICIO  /  GANTT  /  VERSIÓN 1.0 · OCTUBRE 2026</t>
        </is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  <c r="I4" s="39" t="str">
        <v>Ámbar = captura editable · Blanco = fórmula o referencia · Revisar antes de contratar u operar</v>
      </c>
      <c r="J4" s="39" t="str">
        <v>Ámbar = captura editable · Blanco = fórmula o referencia · Revisar antes de contratar u operar</v>
      </c>
      <c r="K4" s="39" t="str">
        <v>Ámbar = captura editable · Blanco = fórmula o referencia · Revisar antes de contratar u operar</v>
      </c>
      <c r="L4" s="39" t="str">
        <v>Ámbar = captura editable · Blanco = fórmula o referencia · Revisar antes de contratar u operar</v>
      </c>
      <c r="M4" s="39" t="str">
        <v>Ámbar = captura editable · Blanco = fórmula o referencia · Revisar antes de contratar u operar</v>
      </c>
      <c r="N4" s="39" t="str">
        <v>Ámbar = captura editable · Blanco = fórmula o referencia · Revisar antes de contratar u operar</v>
      </c>
      <c r="O4" s="39" t="str">
        <v>Ámbar = captura editable · Blanco = fórmula o referencia · Revisar antes de contratar u operar</v>
      </c>
      <c r="P4" s="39" t="str">
        <v>Ámbar = captura editable · Blanco = fórmula o referencia · Revisar antes de contratar u operar</v>
      </c>
      <c r="Q4" s="39" t="str">
        <v>Ámbar = captura editable · Blanco = fórmula o referencia · Revisar antes de contratar u operar</v>
      </c>
      <c r="R4" s="39" t="str">
        <v>Ámbar = captura editable · Blanco = fórmula o referencia · Revisar antes de contratar u operar</v>
      </c>
      <c r="S4" s="39" t="str">
        <v>Ámbar = captura editable · Blanco = fórmula o referencia · Revisar antes de contratar u operar</v>
      </c>
      <c r="T4" s="39" t="str">
        <v>Ámbar = captura editable · Blanco = fórmula o referencia · Revisar antes de contratar u operar</v>
      </c>
      <c r="U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</row>
    <row r="6" ht="24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 t="n">
        <v>-84</v>
      </c>
      <c r="M6" s="37" t="n">
        <v>-70</v>
      </c>
      <c r="N6" s="37" t="n">
        <v>-56</v>
      </c>
      <c r="O6" s="37" t="n">
        <v>-42</v>
      </c>
      <c r="P6" s="37" t="n">
        <v>-28</v>
      </c>
      <c r="Q6" s="37" t="n">
        <v>-14</v>
      </c>
      <c r="R6" s="37" t="n">
        <v>-7</v>
      </c>
      <c r="S6" s="37" t="n">
        <v>0</v>
      </c>
      <c r="T6" s="37" t="n">
        <v>7</v>
      </c>
      <c r="U6" s="37" t="n">
        <v>14</v>
      </c>
    </row>
    <row r="7" ht="34" customHeight="1">
      <c r="A7" s="51" t="str">
        <v>ID</v>
      </c>
      <c r="B7" s="51" t="str">
        <v>Fase</v>
      </c>
      <c r="C7" s="51" t="str">
        <v>Actividad / entregable</v>
      </c>
      <c r="D7" s="51" t="str">
        <v>Aplica</v>
      </c>
      <c r="E7" s="51" t="str">
        <v>Día inicio</v>
      </c>
      <c r="F7" s="51" t="str">
        <v>Día fin</v>
      </c>
      <c r="G7" s="51" t="str">
        <v>Responsable</v>
      </c>
      <c r="H7" s="51" t="str">
        <v>Inicio</v>
      </c>
      <c r="I7" s="51" t="str">
        <v>Fin</v>
      </c>
      <c r="J7" s="51" t="str">
        <v>Activa</v>
      </c>
      <c r="K7" s="51" t="str">
        <v>Estado</v>
      </c>
      <c r="L7" s="110" t="str">
        <v>D-84</v>
      </c>
      <c r="M7" s="110" t="str">
        <v>D-70</v>
      </c>
      <c r="N7" s="110" t="str">
        <v>D-56</v>
      </c>
      <c r="O7" s="110" t="str">
        <v>D-42</v>
      </c>
      <c r="P7" s="110" t="str">
        <v>D-28</v>
      </c>
      <c r="Q7" s="110" t="str">
        <v>D-14</v>
      </c>
      <c r="R7" s="110" t="str">
        <v>D-7</v>
      </c>
      <c r="S7" s="110" t="str">
        <v>Evento</v>
      </c>
      <c r="T7" s="110" t="str">
        <v>D+7</v>
      </c>
      <c r="U7" s="110" t="str">
        <v>D+14</v>
      </c>
    </row>
    <row r="8" ht="35" customHeight="1">
      <c r="A8" s="62" t="str">
        <v>G01</v>
      </c>
      <c r="B8" s="68" t="str">
        <v>Viabilidad</v>
      </c>
      <c r="C8" s="64" t="str">
        <v>Definir objetivo, público y responsable</v>
      </c>
      <c r="D8" s="64" t="str">
        <v>Ambas</v>
      </c>
      <c r="E8" s="136" t="n">
        <v>-84</v>
      </c>
      <c r="F8" s="136" t="n">
        <v>-77</v>
      </c>
      <c r="G8" s="136" t="str">
        <v>Dirección</v>
      </c>
      <c r="H8" s="77" t="str">
        <f>IF(COUNT(Parametros!$B$7)=0,"",Parametros!$B$7+E8)</f>
      </c>
      <c r="I8" s="77" t="str">
        <f>IF(COUNT(Parametros!$B$7)=0,"",Parametros!$B$7+F8)</f>
      </c>
      <c r="J8" s="68" t="str">
        <f>IF(OR(D8="Ambas",D8=Parametros!$B$8,Parametros!$B$8="5K y 10K"),"Sí","No")</f>
        <v>Sí</v>
      </c>
      <c r="K8" s="132" t="str">
        <v>Pendiente</v>
      </c>
      <c r="L8" s="111" t="str">
        <f>IF(AND($J8="Sí",$E8&lt;=L$6,$F8&gt;=L$6),"●","")</f>
        <v>●</v>
      </c>
      <c r="M8" s="111" t="str">
        <f>IF(AND($J8="Sí",$E8&lt;=M$6,$F8&gt;=M$6),"●","")</f>
      </c>
      <c r="N8" s="111" t="str">
        <f>IF(AND($J8="Sí",$E8&lt;=N$6,$F8&gt;=N$6),"●","")</f>
      </c>
      <c r="O8" s="111" t="str">
        <f>IF(AND($J8="Sí",$E8&lt;=O$6,$F8&gt;=O$6),"●","")</f>
      </c>
      <c r="P8" s="111" t="str">
        <f>IF(AND($J8="Sí",$E8&lt;=P$6,$F8&gt;=P$6),"●","")</f>
      </c>
      <c r="Q8" s="111" t="str">
        <f>IF(AND($J8="Sí",$E8&lt;=Q$6,$F8&gt;=Q$6),"●","")</f>
      </c>
      <c r="R8" s="111" t="str">
        <f>IF(AND($J8="Sí",$E8&lt;=R$6,$F8&gt;=R$6),"●","")</f>
      </c>
      <c r="S8" s="111" t="str">
        <f>IF(AND($J8="Sí",$E8&lt;=S$6,$F8&gt;=S$6),"●","")</f>
      </c>
      <c r="T8" s="111" t="str">
        <f>IF(AND($J8="Sí",$E8&lt;=T$6,$F8&gt;=T$6),"●","")</f>
      </c>
      <c r="U8" s="111" t="str">
        <f>IF(AND($J8="Sí",$E8&lt;=U$6,$F8&gt;=U$6),"●","")</f>
      </c>
    </row>
    <row r="9" ht="35" customHeight="1">
      <c r="A9" s="62" t="str">
        <v>G02</v>
      </c>
      <c r="B9" s="68" t="str">
        <v>Viabilidad</v>
      </c>
      <c r="C9" s="64" t="str">
        <v>Consultar ruta de permisos y jurisdicciones</v>
      </c>
      <c r="D9" s="64" t="str">
        <v>Ambas</v>
      </c>
      <c r="E9" s="136" t="n">
        <v>-84</v>
      </c>
      <c r="F9" s="136" t="n">
        <v>-63</v>
      </c>
      <c r="G9" s="136" t="str">
        <v>Dirección</v>
      </c>
      <c r="H9" s="77" t="str">
        <f>IF(COUNT(Parametros!$B$7)=0,"",Parametros!$B$7+E9)</f>
      </c>
      <c r="I9" s="77" t="str">
        <f>IF(COUNT(Parametros!$B$7)=0,"",Parametros!$B$7+F9)</f>
      </c>
      <c r="J9" s="68" t="str">
        <f>IF(OR(D9="Ambas",D9=Parametros!$B$8,Parametros!$B$8="5K y 10K"),"Sí","No")</f>
        <v>Sí</v>
      </c>
      <c r="K9" s="132" t="str">
        <v>Pendiente</v>
      </c>
      <c r="L9" s="111" t="str">
        <f>IF(AND($J9="Sí",$E9&lt;=L$6,$F9&gt;=L$6),"●","")</f>
        <v>●</v>
      </c>
      <c r="M9" s="111" t="str">
        <f>IF(AND($J9="Sí",$E9&lt;=M$6,$F9&gt;=M$6),"●","")</f>
        <v>●</v>
      </c>
      <c r="N9" s="111" t="str">
        <f>IF(AND($J9="Sí",$E9&lt;=N$6,$F9&gt;=N$6),"●","")</f>
      </c>
      <c r="O9" s="111" t="str">
        <f>IF(AND($J9="Sí",$E9&lt;=O$6,$F9&gt;=O$6),"●","")</f>
      </c>
      <c r="P9" s="111" t="str">
        <f>IF(AND($J9="Sí",$E9&lt;=P$6,$F9&gt;=P$6),"●","")</f>
      </c>
      <c r="Q9" s="111" t="str">
        <f>IF(AND($J9="Sí",$E9&lt;=Q$6,$F9&gt;=Q$6),"●","")</f>
      </c>
      <c r="R9" s="111" t="str">
        <f>IF(AND($J9="Sí",$E9&lt;=R$6,$F9&gt;=R$6),"●","")</f>
      </c>
      <c r="S9" s="111" t="str">
        <f>IF(AND($J9="Sí",$E9&lt;=S$6,$F9&gt;=S$6),"●","")</f>
      </c>
      <c r="T9" s="111" t="str">
        <f>IF(AND($J9="Sí",$E9&lt;=T$6,$F9&gt;=T$6),"●","")</f>
      </c>
      <c r="U9" s="111" t="str">
        <f>IF(AND($J9="Sí",$E9&lt;=U$6,$F9&gt;=U$6),"●","")</f>
      </c>
    </row>
    <row r="10" ht="35" customHeight="1">
      <c r="A10" s="62" t="str">
        <v>G03</v>
      </c>
      <c r="B10" s="68" t="str">
        <v>Viabilidad</v>
      </c>
      <c r="C10" s="64" t="str">
        <v>Confirmar sede, accesos y disponibilidad</v>
      </c>
      <c r="D10" s="64" t="str">
        <v>Ambas</v>
      </c>
      <c r="E10" s="136" t="n">
        <v>-77</v>
      </c>
      <c r="F10" s="136" t="n">
        <v>-63</v>
      </c>
      <c r="G10" s="136" t="str">
        <v>Operaciones</v>
      </c>
      <c r="H10" s="77" t="str">
        <f>IF(COUNT(Parametros!$B$7)=0,"",Parametros!$B$7+E10)</f>
      </c>
      <c r="I10" s="77" t="str">
        <f>IF(COUNT(Parametros!$B$7)=0,"",Parametros!$B$7+F10)</f>
      </c>
      <c r="J10" s="68" t="str">
        <f>IF(OR(D10="Ambas",D10=Parametros!$B$8,Parametros!$B$8="5K y 10K"),"Sí","No")</f>
        <v>Sí</v>
      </c>
      <c r="K10" s="132" t="str">
        <v>Pendiente</v>
      </c>
      <c r="L10" s="111" t="str">
        <f>IF(AND($J10="Sí",$E10&lt;=L$6,$F10&gt;=L$6),"●","")</f>
      </c>
      <c r="M10" s="111" t="str">
        <f>IF(AND($J10="Sí",$E10&lt;=M$6,$F10&gt;=M$6),"●","")</f>
        <v>●</v>
      </c>
      <c r="N10" s="111" t="str">
        <f>IF(AND($J10="Sí",$E10&lt;=N$6,$F10&gt;=N$6),"●","")</f>
      </c>
      <c r="O10" s="111" t="str">
        <f>IF(AND($J10="Sí",$E10&lt;=O$6,$F10&gt;=O$6),"●","")</f>
      </c>
      <c r="P10" s="111" t="str">
        <f>IF(AND($J10="Sí",$E10&lt;=P$6,$F10&gt;=P$6),"●","")</f>
      </c>
      <c r="Q10" s="111" t="str">
        <f>IF(AND($J10="Sí",$E10&lt;=Q$6,$F10&gt;=Q$6),"●","")</f>
      </c>
      <c r="R10" s="111" t="str">
        <f>IF(AND($J10="Sí",$E10&lt;=R$6,$F10&gt;=R$6),"●","")</f>
      </c>
      <c r="S10" s="111" t="str">
        <f>IF(AND($J10="Sí",$E10&lt;=S$6,$F10&gt;=S$6),"●","")</f>
      </c>
      <c r="T10" s="111" t="str">
        <f>IF(AND($J10="Sí",$E10&lt;=T$6,$F10&gt;=T$6),"●","")</f>
      </c>
      <c r="U10" s="111" t="str">
        <f>IF(AND($J10="Sí",$E10&lt;=U$6,$F10&gt;=U$6),"●","")</f>
      </c>
    </row>
    <row r="11" ht="35" customHeight="1">
      <c r="A11" s="62" t="str">
        <v>G04</v>
      </c>
      <c r="B11" s="68" t="str">
        <v>Diseño</v>
      </c>
      <c r="C11" s="64" t="str">
        <v>Trazar recorrido 5K y puntos conflictivos</v>
      </c>
      <c r="D11" s="64" t="str">
        <v>5K</v>
      </c>
      <c r="E11" s="136" t="n">
        <v>-70</v>
      </c>
      <c r="F11" s="136" t="n">
        <v>-56</v>
      </c>
      <c r="G11" s="136" t="str">
        <v>Ruta y voluntariado</v>
      </c>
      <c r="H11" s="77" t="str">
        <f>IF(COUNT(Parametros!$B$7)=0,"",Parametros!$B$7+E11)</f>
      </c>
      <c r="I11" s="77" t="str">
        <f>IF(COUNT(Parametros!$B$7)=0,"",Parametros!$B$7+F11)</f>
      </c>
      <c r="J11" s="68" t="str">
        <f>IF(OR(D11="Ambas",D11=Parametros!$B$8,Parametros!$B$8="5K y 10K"),"Sí","No")</f>
        <v>Sí</v>
      </c>
      <c r="K11" s="132" t="str">
        <v>Pendiente</v>
      </c>
      <c r="L11" s="111" t="str">
        <f>IF(AND($J11="Sí",$E11&lt;=L$6,$F11&gt;=L$6),"●","")</f>
      </c>
      <c r="M11" s="111" t="str">
        <f>IF(AND($J11="Sí",$E11&lt;=M$6,$F11&gt;=M$6),"●","")</f>
        <v>●</v>
      </c>
      <c r="N11" s="111" t="str">
        <f>IF(AND($J11="Sí",$E11&lt;=N$6,$F11&gt;=N$6),"●","")</f>
        <v>●</v>
      </c>
      <c r="O11" s="111" t="str">
        <f>IF(AND($J11="Sí",$E11&lt;=O$6,$F11&gt;=O$6),"●","")</f>
      </c>
      <c r="P11" s="111" t="str">
        <f>IF(AND($J11="Sí",$E11&lt;=P$6,$F11&gt;=P$6),"●","")</f>
      </c>
      <c r="Q11" s="111" t="str">
        <f>IF(AND($J11="Sí",$E11&lt;=Q$6,$F11&gt;=Q$6),"●","")</f>
      </c>
      <c r="R11" s="111" t="str">
        <f>IF(AND($J11="Sí",$E11&lt;=R$6,$F11&gt;=R$6),"●","")</f>
      </c>
      <c r="S11" s="111" t="str">
        <f>IF(AND($J11="Sí",$E11&lt;=S$6,$F11&gt;=S$6),"●","")</f>
      </c>
      <c r="T11" s="111" t="str">
        <f>IF(AND($J11="Sí",$E11&lt;=T$6,$F11&gt;=T$6),"●","")</f>
      </c>
      <c r="U11" s="111" t="str">
        <f>IF(AND($J11="Sí",$E11&lt;=U$6,$F11&gt;=U$6),"●","")</f>
      </c>
    </row>
    <row r="12" ht="35" customHeight="1">
      <c r="A12" s="62" t="str">
        <v>G05</v>
      </c>
      <c r="B12" s="68" t="str">
        <v>Diseño</v>
      </c>
      <c r="C12" s="64" t="str">
        <v>Trazar 10K, tramos alejados y retornos</v>
      </c>
      <c r="D12" s="64" t="str">
        <v>10K</v>
      </c>
      <c r="E12" s="136" t="n">
        <v>-70</v>
      </c>
      <c r="F12" s="136" t="n">
        <v>-56</v>
      </c>
      <c r="G12" s="136" t="str">
        <v>Ruta y voluntariado</v>
      </c>
      <c r="H12" s="77" t="str">
        <f>IF(COUNT(Parametros!$B$7)=0,"",Parametros!$B$7+E12)</f>
      </c>
      <c r="I12" s="77" t="str">
        <f>IF(COUNT(Parametros!$B$7)=0,"",Parametros!$B$7+F12)</f>
      </c>
      <c r="J12" s="68" t="str">
        <f>IF(OR(D12="Ambas",D12=Parametros!$B$8,Parametros!$B$8="5K y 10K"),"Sí","No")</f>
        <v>No</v>
      </c>
      <c r="K12" s="132" t="str">
        <v>Pendiente</v>
      </c>
      <c r="L12" s="111" t="str">
        <f>IF(AND($J12="Sí",$E12&lt;=L$6,$F12&gt;=L$6),"●","")</f>
      </c>
      <c r="M12" s="111" t="str">
        <f>IF(AND($J12="Sí",$E12&lt;=M$6,$F12&gt;=M$6),"●","")</f>
      </c>
      <c r="N12" s="111" t="str">
        <f>IF(AND($J12="Sí",$E12&lt;=N$6,$F12&gt;=N$6),"●","")</f>
      </c>
      <c r="O12" s="111" t="str">
        <f>IF(AND($J12="Sí",$E12&lt;=O$6,$F12&gt;=O$6),"●","")</f>
      </c>
      <c r="P12" s="111" t="str">
        <f>IF(AND($J12="Sí",$E12&lt;=P$6,$F12&gt;=P$6),"●","")</f>
      </c>
      <c r="Q12" s="111" t="str">
        <f>IF(AND($J12="Sí",$E12&lt;=Q$6,$F12&gt;=Q$6),"●","")</f>
      </c>
      <c r="R12" s="111" t="str">
        <f>IF(AND($J12="Sí",$E12&lt;=R$6,$F12&gt;=R$6),"●","")</f>
      </c>
      <c r="S12" s="111" t="str">
        <f>IF(AND($J12="Sí",$E12&lt;=S$6,$F12&gt;=S$6),"●","")</f>
      </c>
      <c r="T12" s="111" t="str">
        <f>IF(AND($J12="Sí",$E12&lt;=T$6,$F12&gt;=T$6),"●","")</f>
      </c>
      <c r="U12" s="111" t="str">
        <f>IF(AND($J12="Sí",$E12&lt;=U$6,$F12&gt;=U$6),"●","")</f>
      </c>
    </row>
    <row r="13" ht="35" customHeight="1">
      <c r="A13" s="62" t="str">
        <v>G06</v>
      </c>
      <c r="B13" s="68" t="str">
        <v>Diseño</v>
      </c>
      <c r="C13" s="64" t="str">
        <v>Validar medición y método de distancia</v>
      </c>
      <c r="D13" s="64" t="str">
        <v>Ambas</v>
      </c>
      <c r="E13" s="136" t="n">
        <v>-63</v>
      </c>
      <c r="F13" s="136" t="n">
        <v>-49</v>
      </c>
      <c r="G13" s="136" t="str">
        <v>Ruta y voluntariado</v>
      </c>
      <c r="H13" s="77" t="str">
        <f>IF(COUNT(Parametros!$B$7)=0,"",Parametros!$B$7+E13)</f>
      </c>
      <c r="I13" s="77" t="str">
        <f>IF(COUNT(Parametros!$B$7)=0,"",Parametros!$B$7+F13)</f>
      </c>
      <c r="J13" s="68" t="str">
        <f>IF(OR(D13="Ambas",D13=Parametros!$B$8,Parametros!$B$8="5K y 10K"),"Sí","No")</f>
        <v>Sí</v>
      </c>
      <c r="K13" s="132" t="str">
        <v>Pendiente</v>
      </c>
      <c r="L13" s="111" t="str">
        <f>IF(AND($J13="Sí",$E13&lt;=L$6,$F13&gt;=L$6),"●","")</f>
      </c>
      <c r="M13" s="111" t="str">
        <f>IF(AND($J13="Sí",$E13&lt;=M$6,$F13&gt;=M$6),"●","")</f>
      </c>
      <c r="N13" s="111" t="str">
        <f>IF(AND($J13="Sí",$E13&lt;=N$6,$F13&gt;=N$6),"●","")</f>
        <v>●</v>
      </c>
      <c r="O13" s="111" t="str">
        <f>IF(AND($J13="Sí",$E13&lt;=O$6,$F13&gt;=O$6),"●","")</f>
      </c>
      <c r="P13" s="111" t="str">
        <f>IF(AND($J13="Sí",$E13&lt;=P$6,$F13&gt;=P$6),"●","")</f>
      </c>
      <c r="Q13" s="111" t="str">
        <f>IF(AND($J13="Sí",$E13&lt;=Q$6,$F13&gt;=Q$6),"●","")</f>
      </c>
      <c r="R13" s="111" t="str">
        <f>IF(AND($J13="Sí",$E13&lt;=R$6,$F13&gt;=R$6),"●","")</f>
      </c>
      <c r="S13" s="111" t="str">
        <f>IF(AND($J13="Sí",$E13&lt;=S$6,$F13&gt;=S$6),"●","")</f>
      </c>
      <c r="T13" s="111" t="str">
        <f>IF(AND($J13="Sí",$E13&lt;=T$6,$F13&gt;=T$6),"●","")</f>
      </c>
      <c r="U13" s="111" t="str">
        <f>IF(AND($J13="Sí",$E13&lt;=U$6,$F13&gt;=U$6),"●","")</f>
      </c>
    </row>
    <row r="14" ht="35" customHeight="1">
      <c r="A14" s="62" t="str">
        <v>G07</v>
      </c>
      <c r="B14" s="68" t="str">
        <v>Diseño</v>
      </c>
      <c r="C14" s="64" t="str">
        <v>Validar vueltas y separación de flujos 5K</v>
      </c>
      <c r="D14" s="64" t="str">
        <v>5K</v>
      </c>
      <c r="E14" s="136" t="n">
        <v>-56</v>
      </c>
      <c r="F14" s="136" t="n">
        <v>-42</v>
      </c>
      <c r="G14" s="136" t="str">
        <v>Operaciones</v>
      </c>
      <c r="H14" s="77" t="str">
        <f>IF(COUNT(Parametros!$B$7)=0,"",Parametros!$B$7+E14)</f>
      </c>
      <c r="I14" s="77" t="str">
        <f>IF(COUNT(Parametros!$B$7)=0,"",Parametros!$B$7+F14)</f>
      </c>
      <c r="J14" s="68" t="str">
        <f>IF(OR(D14="Ambas",D14=Parametros!$B$8,Parametros!$B$8="5K y 10K"),"Sí","No")</f>
        <v>Sí</v>
      </c>
      <c r="K14" s="132" t="str">
        <v>Pendiente</v>
      </c>
      <c r="L14" s="111" t="str">
        <f>IF(AND($J14="Sí",$E14&lt;=L$6,$F14&gt;=L$6),"●","")</f>
      </c>
      <c r="M14" s="111" t="str">
        <f>IF(AND($J14="Sí",$E14&lt;=M$6,$F14&gt;=M$6),"●","")</f>
      </c>
      <c r="N14" s="111" t="str">
        <f>IF(AND($J14="Sí",$E14&lt;=N$6,$F14&gt;=N$6),"●","")</f>
        <v>●</v>
      </c>
      <c r="O14" s="111" t="str">
        <f>IF(AND($J14="Sí",$E14&lt;=O$6,$F14&gt;=O$6),"●","")</f>
        <v>●</v>
      </c>
      <c r="P14" s="111" t="str">
        <f>IF(AND($J14="Sí",$E14&lt;=P$6,$F14&gt;=P$6),"●","")</f>
      </c>
      <c r="Q14" s="111" t="str">
        <f>IF(AND($J14="Sí",$E14&lt;=Q$6,$F14&gt;=Q$6),"●","")</f>
      </c>
      <c r="R14" s="111" t="str">
        <f>IF(AND($J14="Sí",$E14&lt;=R$6,$F14&gt;=R$6),"●","")</f>
      </c>
      <c r="S14" s="111" t="str">
        <f>IF(AND($J14="Sí",$E14&lt;=S$6,$F14&gt;=S$6),"●","")</f>
      </c>
      <c r="T14" s="111" t="str">
        <f>IF(AND($J14="Sí",$E14&lt;=T$6,$F14&gt;=T$6),"●","")</f>
      </c>
      <c r="U14" s="111" t="str">
        <f>IF(AND($J14="Sí",$E14&lt;=U$6,$F14&gt;=U$6),"●","")</f>
      </c>
    </row>
    <row r="15" ht="35" customHeight="1">
      <c r="A15" s="62" t="str">
        <v>G08</v>
      </c>
      <c r="B15" s="68" t="str">
        <v>Diseño</v>
      </c>
      <c r="C15" s="64" t="str">
        <v>Validar bifurcaciones y control de vueltas 10K</v>
      </c>
      <c r="D15" s="64" t="str">
        <v>10K</v>
      </c>
      <c r="E15" s="136" t="n">
        <v>-56</v>
      </c>
      <c r="F15" s="136" t="n">
        <v>-42</v>
      </c>
      <c r="G15" s="136" t="str">
        <v>Operaciones</v>
      </c>
      <c r="H15" s="77" t="str">
        <f>IF(COUNT(Parametros!$B$7)=0,"",Parametros!$B$7+E15)</f>
      </c>
      <c r="I15" s="77" t="str">
        <f>IF(COUNT(Parametros!$B$7)=0,"",Parametros!$B$7+F15)</f>
      </c>
      <c r="J15" s="68" t="str">
        <f>IF(OR(D15="Ambas",D15=Parametros!$B$8,Parametros!$B$8="5K y 10K"),"Sí","No")</f>
        <v>No</v>
      </c>
      <c r="K15" s="132" t="str">
        <v>Pendiente</v>
      </c>
      <c r="L15" s="111" t="str">
        <f>IF(AND($J15="Sí",$E15&lt;=L$6,$F15&gt;=L$6),"●","")</f>
      </c>
      <c r="M15" s="111" t="str">
        <f>IF(AND($J15="Sí",$E15&lt;=M$6,$F15&gt;=M$6),"●","")</f>
      </c>
      <c r="N15" s="111" t="str">
        <f>IF(AND($J15="Sí",$E15&lt;=N$6,$F15&gt;=N$6),"●","")</f>
      </c>
      <c r="O15" s="111" t="str">
        <f>IF(AND($J15="Sí",$E15&lt;=O$6,$F15&gt;=O$6),"●","")</f>
      </c>
      <c r="P15" s="111" t="str">
        <f>IF(AND($J15="Sí",$E15&lt;=P$6,$F15&gt;=P$6),"●","")</f>
      </c>
      <c r="Q15" s="111" t="str">
        <f>IF(AND($J15="Sí",$E15&lt;=Q$6,$F15&gt;=Q$6),"●","")</f>
      </c>
      <c r="R15" s="111" t="str">
        <f>IF(AND($J15="Sí",$E15&lt;=R$6,$F15&gt;=R$6),"●","")</f>
      </c>
      <c r="S15" s="111" t="str">
        <f>IF(AND($J15="Sí",$E15&lt;=S$6,$F15&gt;=S$6),"●","")</f>
      </c>
      <c r="T15" s="111" t="str">
        <f>IF(AND($J15="Sí",$E15&lt;=T$6,$F15&gt;=T$6),"●","")</f>
      </c>
      <c r="U15" s="111" t="str">
        <f>IF(AND($J15="Sí",$E15&lt;=U$6,$F15&gt;=U$6),"●","")</f>
      </c>
    </row>
    <row r="16" ht="35" customHeight="1">
      <c r="A16" s="62" t="str">
        <v>G09</v>
      </c>
      <c r="B16" s="68" t="str">
        <v>Diseño</v>
      </c>
      <c r="C16" s="64" t="str">
        <v>Acordar ventana de cierre y barrido 5K</v>
      </c>
      <c r="D16" s="64" t="str">
        <v>5K</v>
      </c>
      <c r="E16" s="136" t="n">
        <v>-56</v>
      </c>
      <c r="F16" s="136" t="n">
        <v>-35</v>
      </c>
      <c r="G16" s="136" t="str">
        <v>Dirección</v>
      </c>
      <c r="H16" s="77" t="str">
        <f>IF(COUNT(Parametros!$B$7)=0,"",Parametros!$B$7+E16)</f>
      </c>
      <c r="I16" s="77" t="str">
        <f>IF(COUNT(Parametros!$B$7)=0,"",Parametros!$B$7+F16)</f>
      </c>
      <c r="J16" s="68" t="str">
        <f>IF(OR(D16="Ambas",D16=Parametros!$B$8,Parametros!$B$8="5K y 10K"),"Sí","No")</f>
        <v>Sí</v>
      </c>
      <c r="K16" s="132" t="str">
        <v>Pendiente</v>
      </c>
      <c r="L16" s="111" t="str">
        <f>IF(AND($J16="Sí",$E16&lt;=L$6,$F16&gt;=L$6),"●","")</f>
      </c>
      <c r="M16" s="111" t="str">
        <f>IF(AND($J16="Sí",$E16&lt;=M$6,$F16&gt;=M$6),"●","")</f>
      </c>
      <c r="N16" s="111" t="str">
        <f>IF(AND($J16="Sí",$E16&lt;=N$6,$F16&gt;=N$6),"●","")</f>
        <v>●</v>
      </c>
      <c r="O16" s="111" t="str">
        <f>IF(AND($J16="Sí",$E16&lt;=O$6,$F16&gt;=O$6),"●","")</f>
        <v>●</v>
      </c>
      <c r="P16" s="111" t="str">
        <f>IF(AND($J16="Sí",$E16&lt;=P$6,$F16&gt;=P$6),"●","")</f>
      </c>
      <c r="Q16" s="111" t="str">
        <f>IF(AND($J16="Sí",$E16&lt;=Q$6,$F16&gt;=Q$6),"●","")</f>
      </c>
      <c r="R16" s="111" t="str">
        <f>IF(AND($J16="Sí",$E16&lt;=R$6,$F16&gt;=R$6),"●","")</f>
      </c>
      <c r="S16" s="111" t="str">
        <f>IF(AND($J16="Sí",$E16&lt;=S$6,$F16&gt;=S$6),"●","")</f>
      </c>
      <c r="T16" s="111" t="str">
        <f>IF(AND($J16="Sí",$E16&lt;=T$6,$F16&gt;=T$6),"●","")</f>
      </c>
      <c r="U16" s="111" t="str">
        <f>IF(AND($J16="Sí",$E16&lt;=U$6,$F16&gt;=U$6),"●","")</f>
      </c>
    </row>
    <row r="17" ht="35" customHeight="1">
      <c r="A17" s="62" t="str">
        <v>G10</v>
      </c>
      <c r="B17" s="68" t="str">
        <v>Diseño</v>
      </c>
      <c r="C17" s="64" t="str">
        <v>Acordar cierre extendido y barrido 10K</v>
      </c>
      <c r="D17" s="64" t="str">
        <v>10K</v>
      </c>
      <c r="E17" s="136" t="n">
        <v>-56</v>
      </c>
      <c r="F17" s="136" t="n">
        <v>-35</v>
      </c>
      <c r="G17" s="136" t="str">
        <v>Dirección</v>
      </c>
      <c r="H17" s="77" t="str">
        <f>IF(COUNT(Parametros!$B$7)=0,"",Parametros!$B$7+E17)</f>
      </c>
      <c r="I17" s="77" t="str">
        <f>IF(COUNT(Parametros!$B$7)=0,"",Parametros!$B$7+F17)</f>
      </c>
      <c r="J17" s="68" t="str">
        <f>IF(OR(D17="Ambas",D17=Parametros!$B$8,Parametros!$B$8="5K y 10K"),"Sí","No")</f>
        <v>No</v>
      </c>
      <c r="K17" s="132" t="str">
        <v>Pendiente</v>
      </c>
      <c r="L17" s="111" t="str">
        <f>IF(AND($J17="Sí",$E17&lt;=L$6,$F17&gt;=L$6),"●","")</f>
      </c>
      <c r="M17" s="111" t="str">
        <f>IF(AND($J17="Sí",$E17&lt;=M$6,$F17&gt;=M$6),"●","")</f>
      </c>
      <c r="N17" s="111" t="str">
        <f>IF(AND($J17="Sí",$E17&lt;=N$6,$F17&gt;=N$6),"●","")</f>
      </c>
      <c r="O17" s="111" t="str">
        <f>IF(AND($J17="Sí",$E17&lt;=O$6,$F17&gt;=O$6),"●","")</f>
      </c>
      <c r="P17" s="111" t="str">
        <f>IF(AND($J17="Sí",$E17&lt;=P$6,$F17&gt;=P$6),"●","")</f>
      </c>
      <c r="Q17" s="111" t="str">
        <f>IF(AND($J17="Sí",$E17&lt;=Q$6,$F17&gt;=Q$6),"●","")</f>
      </c>
      <c r="R17" s="111" t="str">
        <f>IF(AND($J17="Sí",$E17&lt;=R$6,$F17&gt;=R$6),"●","")</f>
      </c>
      <c r="S17" s="111" t="str">
        <f>IF(AND($J17="Sí",$E17&lt;=S$6,$F17&gt;=S$6),"●","")</f>
      </c>
      <c r="T17" s="111" t="str">
        <f>IF(AND($J17="Sí",$E17&lt;=T$6,$F17&gt;=T$6),"●","")</f>
      </c>
      <c r="U17" s="111" t="str">
        <f>IF(AND($J17="Sí",$E17&lt;=U$6,$F17&gt;=U$6),"●","")</f>
      </c>
    </row>
    <row r="18" ht="35" customHeight="1">
      <c r="A18" s="62" t="str">
        <v>G11</v>
      </c>
      <c r="B18" s="68" t="str">
        <v>Diseño</v>
      </c>
      <c r="C18" s="64" t="str">
        <v>Evaluar riesgos, clima y atención médica</v>
      </c>
      <c r="D18" s="64" t="str">
        <v>Ambas</v>
      </c>
      <c r="E18" s="136" t="n">
        <v>-56</v>
      </c>
      <c r="F18" s="136" t="n">
        <v>-35</v>
      </c>
      <c r="G18" s="136" t="str">
        <v>Seguridad y atención médica</v>
      </c>
      <c r="H18" s="77" t="str">
        <f>IF(COUNT(Parametros!$B$7)=0,"",Parametros!$B$7+E18)</f>
      </c>
      <c r="I18" s="77" t="str">
        <f>IF(COUNT(Parametros!$B$7)=0,"",Parametros!$B$7+F18)</f>
      </c>
      <c r="J18" s="68" t="str">
        <f>IF(OR(D18="Ambas",D18=Parametros!$B$8,Parametros!$B$8="5K y 10K"),"Sí","No")</f>
        <v>Sí</v>
      </c>
      <c r="K18" s="132" t="str">
        <v>Pendiente</v>
      </c>
      <c r="L18" s="111" t="str">
        <f>IF(AND($J18="Sí",$E18&lt;=L$6,$F18&gt;=L$6),"●","")</f>
      </c>
      <c r="M18" s="111" t="str">
        <f>IF(AND($J18="Sí",$E18&lt;=M$6,$F18&gt;=M$6),"●","")</f>
      </c>
      <c r="N18" s="111" t="str">
        <f>IF(AND($J18="Sí",$E18&lt;=N$6,$F18&gt;=N$6),"●","")</f>
        <v>●</v>
      </c>
      <c r="O18" s="111" t="str">
        <f>IF(AND($J18="Sí",$E18&lt;=O$6,$F18&gt;=O$6),"●","")</f>
        <v>●</v>
      </c>
      <c r="P18" s="111" t="str">
        <f>IF(AND($J18="Sí",$E18&lt;=P$6,$F18&gt;=P$6),"●","")</f>
      </c>
      <c r="Q18" s="111" t="str">
        <f>IF(AND($J18="Sí",$E18&lt;=Q$6,$F18&gt;=Q$6),"●","")</f>
      </c>
      <c r="R18" s="111" t="str">
        <f>IF(AND($J18="Sí",$E18&lt;=R$6,$F18&gt;=R$6),"●","")</f>
      </c>
      <c r="S18" s="111" t="str">
        <f>IF(AND($J18="Sí",$E18&lt;=S$6,$F18&gt;=S$6),"●","")</f>
      </c>
      <c r="T18" s="111" t="str">
        <f>IF(AND($J18="Sí",$E18&lt;=T$6,$F18&gt;=T$6),"●","")</f>
      </c>
      <c r="U18" s="111" t="str">
        <f>IF(AND($J18="Sí",$E18&lt;=U$6,$F18&gt;=U$6),"●","")</f>
      </c>
    </row>
    <row r="19" ht="35" customHeight="1">
      <c r="A19" s="62" t="str">
        <v>G12</v>
      </c>
      <c r="B19" s="68" t="str">
        <v>Diseño</v>
      </c>
      <c r="C19" s="64" t="str">
        <v>Definir hidratación 5K desde evaluación</v>
      </c>
      <c r="D19" s="64" t="str">
        <v>5K</v>
      </c>
      <c r="E19" s="136" t="n">
        <v>-49</v>
      </c>
      <c r="F19" s="136" t="n">
        <v>-28</v>
      </c>
      <c r="G19" s="136" t="str">
        <v>Seguridad y atención médica</v>
      </c>
      <c r="H19" s="77" t="str">
        <f>IF(COUNT(Parametros!$B$7)=0,"",Parametros!$B$7+E19)</f>
      </c>
      <c r="I19" s="77" t="str">
        <f>IF(COUNT(Parametros!$B$7)=0,"",Parametros!$B$7+F19)</f>
      </c>
      <c r="J19" s="68" t="str">
        <f>IF(OR(D19="Ambas",D19=Parametros!$B$8,Parametros!$B$8="5K y 10K"),"Sí","No")</f>
        <v>Sí</v>
      </c>
      <c r="K19" s="132" t="str">
        <v>Pendiente</v>
      </c>
      <c r="L19" s="111" t="str">
        <f>IF(AND($J19="Sí",$E19&lt;=L$6,$F19&gt;=L$6),"●","")</f>
      </c>
      <c r="M19" s="111" t="str">
        <f>IF(AND($J19="Sí",$E19&lt;=M$6,$F19&gt;=M$6),"●","")</f>
      </c>
      <c r="N19" s="111" t="str">
        <f>IF(AND($J19="Sí",$E19&lt;=N$6,$F19&gt;=N$6),"●","")</f>
      </c>
      <c r="O19" s="111" t="str">
        <f>IF(AND($J19="Sí",$E19&lt;=O$6,$F19&gt;=O$6),"●","")</f>
        <v>●</v>
      </c>
      <c r="P19" s="111" t="str">
        <f>IF(AND($J19="Sí",$E19&lt;=P$6,$F19&gt;=P$6),"●","")</f>
        <v>●</v>
      </c>
      <c r="Q19" s="111" t="str">
        <f>IF(AND($J19="Sí",$E19&lt;=Q$6,$F19&gt;=Q$6),"●","")</f>
      </c>
      <c r="R19" s="111" t="str">
        <f>IF(AND($J19="Sí",$E19&lt;=R$6,$F19&gt;=R$6),"●","")</f>
      </c>
      <c r="S19" s="111" t="str">
        <f>IF(AND($J19="Sí",$E19&lt;=S$6,$F19&gt;=S$6),"●","")</f>
      </c>
      <c r="T19" s="111" t="str">
        <f>IF(AND($J19="Sí",$E19&lt;=T$6,$F19&gt;=T$6),"●","")</f>
      </c>
      <c r="U19" s="111" t="str">
        <f>IF(AND($J19="Sí",$E19&lt;=U$6,$F19&gt;=U$6),"●","")</f>
      </c>
    </row>
    <row r="20" ht="35" customHeight="1">
      <c r="A20" s="62" t="str">
        <v>G13</v>
      </c>
      <c r="B20" s="68" t="str">
        <v>Diseño</v>
      </c>
      <c r="C20" s="64" t="str">
        <v>Definir atención en tramos adicionales 10K</v>
      </c>
      <c r="D20" s="64" t="str">
        <v>10K</v>
      </c>
      <c r="E20" s="136" t="n">
        <v>-49</v>
      </c>
      <c r="F20" s="136" t="n">
        <v>-28</v>
      </c>
      <c r="G20" s="136" t="str">
        <v>Seguridad y atención médica</v>
      </c>
      <c r="H20" s="77" t="str">
        <f>IF(COUNT(Parametros!$B$7)=0,"",Parametros!$B$7+E20)</f>
      </c>
      <c r="I20" s="77" t="str">
        <f>IF(COUNT(Parametros!$B$7)=0,"",Parametros!$B$7+F20)</f>
      </c>
      <c r="J20" s="68" t="str">
        <f>IF(OR(D20="Ambas",D20=Parametros!$B$8,Parametros!$B$8="5K y 10K"),"Sí","No")</f>
        <v>No</v>
      </c>
      <c r="K20" s="132" t="str">
        <v>Pendiente</v>
      </c>
      <c r="L20" s="111" t="str">
        <f>IF(AND($J20="Sí",$E20&lt;=L$6,$F20&gt;=L$6),"●","")</f>
      </c>
      <c r="M20" s="111" t="str">
        <f>IF(AND($J20="Sí",$E20&lt;=M$6,$F20&gt;=M$6),"●","")</f>
      </c>
      <c r="N20" s="111" t="str">
        <f>IF(AND($J20="Sí",$E20&lt;=N$6,$F20&gt;=N$6),"●","")</f>
      </c>
      <c r="O20" s="111" t="str">
        <f>IF(AND($J20="Sí",$E20&lt;=O$6,$F20&gt;=O$6),"●","")</f>
      </c>
      <c r="P20" s="111" t="str">
        <f>IF(AND($J20="Sí",$E20&lt;=P$6,$F20&gt;=P$6),"●","")</f>
      </c>
      <c r="Q20" s="111" t="str">
        <f>IF(AND($J20="Sí",$E20&lt;=Q$6,$F20&gt;=Q$6),"●","")</f>
      </c>
      <c r="R20" s="111" t="str">
        <f>IF(AND($J20="Sí",$E20&lt;=R$6,$F20&gt;=R$6),"●","")</f>
      </c>
      <c r="S20" s="111" t="str">
        <f>IF(AND($J20="Sí",$E20&lt;=S$6,$F20&gt;=S$6),"●","")</f>
      </c>
      <c r="T20" s="111" t="str">
        <f>IF(AND($J20="Sí",$E20&lt;=T$6,$F20&gt;=T$6),"●","")</f>
      </c>
      <c r="U20" s="111" t="str">
        <f>IF(AND($J20="Sí",$E20&lt;=U$6,$F20&gt;=U$6),"●","")</f>
      </c>
    </row>
    <row r="21" ht="35" customHeight="1">
      <c r="A21" s="62" t="str">
        <v>G14</v>
      </c>
      <c r="B21" s="68" t="str">
        <v>Contratación</v>
      </c>
      <c r="C21" s="64" t="str">
        <v>Cotizar infraestructura con plano y horarios</v>
      </c>
      <c r="D21" s="64" t="str">
        <v>Ambas</v>
      </c>
      <c r="E21" s="136" t="n">
        <v>-49</v>
      </c>
      <c r="F21" s="136" t="n">
        <v>-28</v>
      </c>
      <c r="G21" s="136" t="str">
        <v>Operaciones</v>
      </c>
      <c r="H21" s="77" t="str">
        <f>IF(COUNT(Parametros!$B$7)=0,"",Parametros!$B$7+E21)</f>
      </c>
      <c r="I21" s="77" t="str">
        <f>IF(COUNT(Parametros!$B$7)=0,"",Parametros!$B$7+F21)</f>
      </c>
      <c r="J21" s="68" t="str">
        <f>IF(OR(D21="Ambas",D21=Parametros!$B$8,Parametros!$B$8="5K y 10K"),"Sí","No")</f>
        <v>Sí</v>
      </c>
      <c r="K21" s="132" t="str">
        <v>Pendiente</v>
      </c>
      <c r="L21" s="111" t="str">
        <f>IF(AND($J21="Sí",$E21&lt;=L$6,$F21&gt;=L$6),"●","")</f>
      </c>
      <c r="M21" s="111" t="str">
        <f>IF(AND($J21="Sí",$E21&lt;=M$6,$F21&gt;=M$6),"●","")</f>
      </c>
      <c r="N21" s="111" t="str">
        <f>IF(AND($J21="Sí",$E21&lt;=N$6,$F21&gt;=N$6),"●","")</f>
      </c>
      <c r="O21" s="111" t="str">
        <f>IF(AND($J21="Sí",$E21&lt;=O$6,$F21&gt;=O$6),"●","")</f>
        <v>●</v>
      </c>
      <c r="P21" s="111" t="str">
        <f>IF(AND($J21="Sí",$E21&lt;=P$6,$F21&gt;=P$6),"●","")</f>
        <v>●</v>
      </c>
      <c r="Q21" s="111" t="str">
        <f>IF(AND($J21="Sí",$E21&lt;=Q$6,$F21&gt;=Q$6),"●","")</f>
      </c>
      <c r="R21" s="111" t="str">
        <f>IF(AND($J21="Sí",$E21&lt;=R$6,$F21&gt;=R$6),"●","")</f>
      </c>
      <c r="S21" s="111" t="str">
        <f>IF(AND($J21="Sí",$E21&lt;=S$6,$F21&gt;=S$6),"●","")</f>
      </c>
      <c r="T21" s="111" t="str">
        <f>IF(AND($J21="Sí",$E21&lt;=T$6,$F21&gt;=T$6),"●","")</f>
      </c>
      <c r="U21" s="111" t="str">
        <f>IF(AND($J21="Sí",$E21&lt;=U$6,$F21&gt;=U$6),"●","")</f>
      </c>
    </row>
    <row r="22" ht="35" customHeight="1">
      <c r="A22" s="62" t="str">
        <v>G15</v>
      </c>
      <c r="B22" s="68" t="str">
        <v>Contratación</v>
      </c>
      <c r="C22" s="64" t="str">
        <v>Cerrar presupuesto y anticipos</v>
      </c>
      <c r="D22" s="64" t="str">
        <v>Ambas</v>
      </c>
      <c r="E22" s="136" t="n">
        <v>-42</v>
      </c>
      <c r="F22" s="136" t="n">
        <v>-21</v>
      </c>
      <c r="G22" s="136" t="str">
        <v>Administración</v>
      </c>
      <c r="H22" s="77" t="str">
        <f>IF(COUNT(Parametros!$B$7)=0,"",Parametros!$B$7+E22)</f>
      </c>
      <c r="I22" s="77" t="str">
        <f>IF(COUNT(Parametros!$B$7)=0,"",Parametros!$B$7+F22)</f>
      </c>
      <c r="J22" s="68" t="str">
        <f>IF(OR(D22="Ambas",D22=Parametros!$B$8,Parametros!$B$8="5K y 10K"),"Sí","No")</f>
        <v>Sí</v>
      </c>
      <c r="K22" s="132" t="str">
        <v>Pendiente</v>
      </c>
      <c r="L22" s="111" t="str">
        <f>IF(AND($J22="Sí",$E22&lt;=L$6,$F22&gt;=L$6),"●","")</f>
      </c>
      <c r="M22" s="111" t="str">
        <f>IF(AND($J22="Sí",$E22&lt;=M$6,$F22&gt;=M$6),"●","")</f>
      </c>
      <c r="N22" s="111" t="str">
        <f>IF(AND($J22="Sí",$E22&lt;=N$6,$F22&gt;=N$6),"●","")</f>
      </c>
      <c r="O22" s="111" t="str">
        <f>IF(AND($J22="Sí",$E22&lt;=O$6,$F22&gt;=O$6),"●","")</f>
        <v>●</v>
      </c>
      <c r="P22" s="111" t="str">
        <f>IF(AND($J22="Sí",$E22&lt;=P$6,$F22&gt;=P$6),"●","")</f>
        <v>●</v>
      </c>
      <c r="Q22" s="111" t="str">
        <f>IF(AND($J22="Sí",$E22&lt;=Q$6,$F22&gt;=Q$6),"●","")</f>
      </c>
      <c r="R22" s="111" t="str">
        <f>IF(AND($J22="Sí",$E22&lt;=R$6,$F22&gt;=R$6),"●","")</f>
      </c>
      <c r="S22" s="111" t="str">
        <f>IF(AND($J22="Sí",$E22&lt;=S$6,$F22&gt;=S$6),"●","")</f>
      </c>
      <c r="T22" s="111" t="str">
        <f>IF(AND($J22="Sí",$E22&lt;=T$6,$F22&gt;=T$6),"●","")</f>
      </c>
      <c r="U22" s="111" t="str">
        <f>IF(AND($J22="Sí",$E22&lt;=U$6,$F22&gt;=U$6),"●","")</f>
      </c>
    </row>
    <row r="23" ht="35" customHeight="1">
      <c r="A23" s="62" t="str">
        <v>G16</v>
      </c>
      <c r="B23" s="68" t="str">
        <v>Contratación</v>
      </c>
      <c r="C23" s="64" t="str">
        <v>Confirmar patrocinios por escrito</v>
      </c>
      <c r="D23" s="64" t="str">
        <v>Ambas</v>
      </c>
      <c r="E23" s="136" t="n">
        <v>-42</v>
      </c>
      <c r="F23" s="136" t="n">
        <v>-14</v>
      </c>
      <c r="G23" s="136" t="str">
        <v>Dirección</v>
      </c>
      <c r="H23" s="77" t="str">
        <f>IF(COUNT(Parametros!$B$7)=0,"",Parametros!$B$7+E23)</f>
      </c>
      <c r="I23" s="77" t="str">
        <f>IF(COUNT(Parametros!$B$7)=0,"",Parametros!$B$7+F23)</f>
      </c>
      <c r="J23" s="68" t="str">
        <f>IF(OR(D23="Ambas",D23=Parametros!$B$8,Parametros!$B$8="5K y 10K"),"Sí","No")</f>
        <v>Sí</v>
      </c>
      <c r="K23" s="132" t="str">
        <v>Pendiente</v>
      </c>
      <c r="L23" s="111" t="str">
        <f>IF(AND($J23="Sí",$E23&lt;=L$6,$F23&gt;=L$6),"●","")</f>
      </c>
      <c r="M23" s="111" t="str">
        <f>IF(AND($J23="Sí",$E23&lt;=M$6,$F23&gt;=M$6),"●","")</f>
      </c>
      <c r="N23" s="111" t="str">
        <f>IF(AND($J23="Sí",$E23&lt;=N$6,$F23&gt;=N$6),"●","")</f>
      </c>
      <c r="O23" s="111" t="str">
        <f>IF(AND($J23="Sí",$E23&lt;=O$6,$F23&gt;=O$6),"●","")</f>
        <v>●</v>
      </c>
      <c r="P23" s="111" t="str">
        <f>IF(AND($J23="Sí",$E23&lt;=P$6,$F23&gt;=P$6),"●","")</f>
        <v>●</v>
      </c>
      <c r="Q23" s="111" t="str">
        <f>IF(AND($J23="Sí",$E23&lt;=Q$6,$F23&gt;=Q$6),"●","")</f>
        <v>●</v>
      </c>
      <c r="R23" s="111" t="str">
        <f>IF(AND($J23="Sí",$E23&lt;=R$6,$F23&gt;=R$6),"●","")</f>
      </c>
      <c r="S23" s="111" t="str">
        <f>IF(AND($J23="Sí",$E23&lt;=S$6,$F23&gt;=S$6),"●","")</f>
      </c>
      <c r="T23" s="111" t="str">
        <f>IF(AND($J23="Sí",$E23&lt;=T$6,$F23&gt;=T$6),"●","")</f>
      </c>
      <c r="U23" s="111" t="str">
        <f>IF(AND($J23="Sí",$E23&lt;=U$6,$F23&gt;=U$6),"●","")</f>
      </c>
    </row>
    <row r="24" ht="35" customHeight="1">
      <c r="A24" s="62" t="str">
        <v>G17</v>
      </c>
      <c r="B24" s="68" t="str">
        <v>Producción</v>
      </c>
      <c r="C24" s="64" t="str">
        <v>Configurar inscripciones y categorías</v>
      </c>
      <c r="D24" s="64" t="str">
        <v>Ambas</v>
      </c>
      <c r="E24" s="136" t="n">
        <v>-42</v>
      </c>
      <c r="F24" s="136" t="n">
        <v>-21</v>
      </c>
      <c r="G24" s="136" t="str">
        <v>Inscripciones</v>
      </c>
      <c r="H24" s="77" t="str">
        <f>IF(COUNT(Parametros!$B$7)=0,"",Parametros!$B$7+E24)</f>
      </c>
      <c r="I24" s="77" t="str">
        <f>IF(COUNT(Parametros!$B$7)=0,"",Parametros!$B$7+F24)</f>
      </c>
      <c r="J24" s="68" t="str">
        <f>IF(OR(D24="Ambas",D24=Parametros!$B$8,Parametros!$B$8="5K y 10K"),"Sí","No")</f>
        <v>Sí</v>
      </c>
      <c r="K24" s="132" t="str">
        <v>Pendiente</v>
      </c>
      <c r="L24" s="111" t="str">
        <f>IF(AND($J24="Sí",$E24&lt;=L$6,$F24&gt;=L$6),"●","")</f>
      </c>
      <c r="M24" s="111" t="str">
        <f>IF(AND($J24="Sí",$E24&lt;=M$6,$F24&gt;=M$6),"●","")</f>
      </c>
      <c r="N24" s="111" t="str">
        <f>IF(AND($J24="Sí",$E24&lt;=N$6,$F24&gt;=N$6),"●","")</f>
      </c>
      <c r="O24" s="111" t="str">
        <f>IF(AND($J24="Sí",$E24&lt;=O$6,$F24&gt;=O$6),"●","")</f>
        <v>●</v>
      </c>
      <c r="P24" s="111" t="str">
        <f>IF(AND($J24="Sí",$E24&lt;=P$6,$F24&gt;=P$6),"●","")</f>
        <v>●</v>
      </c>
      <c r="Q24" s="111" t="str">
        <f>IF(AND($J24="Sí",$E24&lt;=Q$6,$F24&gt;=Q$6),"●","")</f>
      </c>
      <c r="R24" s="111" t="str">
        <f>IF(AND($J24="Sí",$E24&lt;=R$6,$F24&gt;=R$6),"●","")</f>
      </c>
      <c r="S24" s="111" t="str">
        <f>IF(AND($J24="Sí",$E24&lt;=S$6,$F24&gt;=S$6),"●","")</f>
      </c>
      <c r="T24" s="111" t="str">
        <f>IF(AND($J24="Sí",$E24&lt;=T$6,$F24&gt;=T$6),"●","")</f>
      </c>
      <c r="U24" s="111" t="str">
        <f>IF(AND($J24="Sí",$E24&lt;=U$6,$F24&gt;=U$6),"●","")</f>
      </c>
    </row>
    <row r="25" ht="35" customHeight="1">
      <c r="A25" s="62" t="str">
        <v>G18</v>
      </c>
      <c r="B25" s="68" t="str">
        <v>Producción</v>
      </c>
      <c r="C25" s="64" t="str">
        <v>Publicar información validada al corredor</v>
      </c>
      <c r="D25" s="64" t="str">
        <v>Ambas</v>
      </c>
      <c r="E25" s="136" t="n">
        <v>-35</v>
      </c>
      <c r="F25" s="136" t="n">
        <v>-14</v>
      </c>
      <c r="G25" s="136" t="str">
        <v>Comunicación</v>
      </c>
      <c r="H25" s="77" t="str">
        <f>IF(COUNT(Parametros!$B$7)=0,"",Parametros!$B$7+E25)</f>
      </c>
      <c r="I25" s="77" t="str">
        <f>IF(COUNT(Parametros!$B$7)=0,"",Parametros!$B$7+F25)</f>
      </c>
      <c r="J25" s="68" t="str">
        <f>IF(OR(D25="Ambas",D25=Parametros!$B$8,Parametros!$B$8="5K y 10K"),"Sí","No")</f>
        <v>Sí</v>
      </c>
      <c r="K25" s="132" t="str">
        <v>Pendiente</v>
      </c>
      <c r="L25" s="111" t="str">
        <f>IF(AND($J25="Sí",$E25&lt;=L$6,$F25&gt;=L$6),"●","")</f>
      </c>
      <c r="M25" s="111" t="str">
        <f>IF(AND($J25="Sí",$E25&lt;=M$6,$F25&gt;=M$6),"●","")</f>
      </c>
      <c r="N25" s="111" t="str">
        <f>IF(AND($J25="Sí",$E25&lt;=N$6,$F25&gt;=N$6),"●","")</f>
      </c>
      <c r="O25" s="111" t="str">
        <f>IF(AND($J25="Sí",$E25&lt;=O$6,$F25&gt;=O$6),"●","")</f>
      </c>
      <c r="P25" s="111" t="str">
        <f>IF(AND($J25="Sí",$E25&lt;=P$6,$F25&gt;=P$6),"●","")</f>
        <v>●</v>
      </c>
      <c r="Q25" s="111" t="str">
        <f>IF(AND($J25="Sí",$E25&lt;=Q$6,$F25&gt;=Q$6),"●","")</f>
        <v>●</v>
      </c>
      <c r="R25" s="111" t="str">
        <f>IF(AND($J25="Sí",$E25&lt;=R$6,$F25&gt;=R$6),"●","")</f>
      </c>
      <c r="S25" s="111" t="str">
        <f>IF(AND($J25="Sí",$E25&lt;=S$6,$F25&gt;=S$6),"●","")</f>
      </c>
      <c r="T25" s="111" t="str">
        <f>IF(AND($J25="Sí",$E25&lt;=T$6,$F25&gt;=T$6),"●","")</f>
      </c>
      <c r="U25" s="111" t="str">
        <f>IF(AND($J25="Sí",$E25&lt;=U$6,$F25&gt;=U$6),"●","")</f>
      </c>
    </row>
    <row r="26" ht="35" customHeight="1">
      <c r="A26" s="62" t="str">
        <v>G19</v>
      </c>
      <c r="B26" s="68" t="str">
        <v>Producción</v>
      </c>
      <c r="C26" s="64" t="str">
        <v>Asignar roles, canales y relevos</v>
      </c>
      <c r="D26" s="64" t="str">
        <v>Ambas</v>
      </c>
      <c r="E26" s="136" t="n">
        <v>-28</v>
      </c>
      <c r="F26" s="136" t="n">
        <v>-7</v>
      </c>
      <c r="G26" s="136" t="str">
        <v>Ruta y voluntariado</v>
      </c>
      <c r="H26" s="77" t="str">
        <f>IF(COUNT(Parametros!$B$7)=0,"",Parametros!$B$7+E26)</f>
      </c>
      <c r="I26" s="77" t="str">
        <f>IF(COUNT(Parametros!$B$7)=0,"",Parametros!$B$7+F26)</f>
      </c>
      <c r="J26" s="68" t="str">
        <f>IF(OR(D26="Ambas",D26=Parametros!$B$8,Parametros!$B$8="5K y 10K"),"Sí","No")</f>
        <v>Sí</v>
      </c>
      <c r="K26" s="132" t="str">
        <v>Pendiente</v>
      </c>
      <c r="L26" s="111" t="str">
        <f>IF(AND($J26="Sí",$E26&lt;=L$6,$F26&gt;=L$6),"●","")</f>
      </c>
      <c r="M26" s="111" t="str">
        <f>IF(AND($J26="Sí",$E26&lt;=M$6,$F26&gt;=M$6),"●","")</f>
      </c>
      <c r="N26" s="111" t="str">
        <f>IF(AND($J26="Sí",$E26&lt;=N$6,$F26&gt;=N$6),"●","")</f>
      </c>
      <c r="O26" s="111" t="str">
        <f>IF(AND($J26="Sí",$E26&lt;=O$6,$F26&gt;=O$6),"●","")</f>
      </c>
      <c r="P26" s="111" t="str">
        <f>IF(AND($J26="Sí",$E26&lt;=P$6,$F26&gt;=P$6),"●","")</f>
        <v>●</v>
      </c>
      <c r="Q26" s="111" t="str">
        <f>IF(AND($J26="Sí",$E26&lt;=Q$6,$F26&gt;=Q$6),"●","")</f>
        <v>●</v>
      </c>
      <c r="R26" s="111" t="str">
        <f>IF(AND($J26="Sí",$E26&lt;=R$6,$F26&gt;=R$6),"●","")</f>
        <v>●</v>
      </c>
      <c r="S26" s="111" t="str">
        <f>IF(AND($J26="Sí",$E26&lt;=S$6,$F26&gt;=S$6),"●","")</f>
      </c>
      <c r="T26" s="111" t="str">
        <f>IF(AND($J26="Sí",$E26&lt;=T$6,$F26&gt;=T$6),"●","")</f>
      </c>
      <c r="U26" s="111" t="str">
        <f>IF(AND($J26="Sí",$E26&lt;=U$6,$F26&gt;=U$6),"●","")</f>
      </c>
    </row>
    <row r="27" ht="35" customHeight="1">
      <c r="A27" s="62" t="str">
        <v>G20</v>
      </c>
      <c r="B27" s="68" t="str">
        <v>Producción</v>
      </c>
      <c r="C27" s="64" t="str">
        <v>Revisar accesibilidad y servicios sede</v>
      </c>
      <c r="D27" s="64" t="str">
        <v>Ambas</v>
      </c>
      <c r="E27" s="136" t="n">
        <v>-28</v>
      </c>
      <c r="F27" s="136" t="n">
        <v>-7</v>
      </c>
      <c r="G27" s="136" t="str">
        <v>Operaciones</v>
      </c>
      <c r="H27" s="77" t="str">
        <f>IF(COUNT(Parametros!$B$7)=0,"",Parametros!$B$7+E27)</f>
      </c>
      <c r="I27" s="77" t="str">
        <f>IF(COUNT(Parametros!$B$7)=0,"",Parametros!$B$7+F27)</f>
      </c>
      <c r="J27" s="68" t="str">
        <f>IF(OR(D27="Ambas",D27=Parametros!$B$8,Parametros!$B$8="5K y 10K"),"Sí","No")</f>
        <v>Sí</v>
      </c>
      <c r="K27" s="132" t="str">
        <v>Pendiente</v>
      </c>
      <c r="L27" s="111" t="str">
        <f>IF(AND($J27="Sí",$E27&lt;=L$6,$F27&gt;=L$6),"●","")</f>
      </c>
      <c r="M27" s="111" t="str">
        <f>IF(AND($J27="Sí",$E27&lt;=M$6,$F27&gt;=M$6),"●","")</f>
      </c>
      <c r="N27" s="111" t="str">
        <f>IF(AND($J27="Sí",$E27&lt;=N$6,$F27&gt;=N$6),"●","")</f>
      </c>
      <c r="O27" s="111" t="str">
        <f>IF(AND($J27="Sí",$E27&lt;=O$6,$F27&gt;=O$6),"●","")</f>
      </c>
      <c r="P27" s="111" t="str">
        <f>IF(AND($J27="Sí",$E27&lt;=P$6,$F27&gt;=P$6),"●","")</f>
        <v>●</v>
      </c>
      <c r="Q27" s="111" t="str">
        <f>IF(AND($J27="Sí",$E27&lt;=Q$6,$F27&gt;=Q$6),"●","")</f>
        <v>●</v>
      </c>
      <c r="R27" s="111" t="str">
        <f>IF(AND($J27="Sí",$E27&lt;=R$6,$F27&gt;=R$6),"●","")</f>
        <v>●</v>
      </c>
      <c r="S27" s="111" t="str">
        <f>IF(AND($J27="Sí",$E27&lt;=S$6,$F27&gt;=S$6),"●","")</f>
      </c>
      <c r="T27" s="111" t="str">
        <f>IF(AND($J27="Sí",$E27&lt;=T$6,$F27&gt;=T$6),"●","")</f>
      </c>
      <c r="U27" s="111" t="str">
        <f>IF(AND($J27="Sí",$E27&lt;=U$6,$F27&gt;=U$6),"●","")</f>
      </c>
    </row>
    <row r="28" ht="35" customHeight="1">
      <c r="A28" s="62" t="str">
        <v>G21</v>
      </c>
      <c r="B28" s="68" t="str">
        <v>Producción</v>
      </c>
      <c r="C28" s="64" t="str">
        <v>Confirmar inventario, transporte y montaje</v>
      </c>
      <c r="D28" s="64" t="str">
        <v>Ambas</v>
      </c>
      <c r="E28" s="136" t="n">
        <v>-21</v>
      </c>
      <c r="F28" s="136" t="n">
        <v>-7</v>
      </c>
      <c r="G28" s="136" t="str">
        <v>Operaciones</v>
      </c>
      <c r="H28" s="77" t="str">
        <f>IF(COUNT(Parametros!$B$7)=0,"",Parametros!$B$7+E28)</f>
      </c>
      <c r="I28" s="77" t="str">
        <f>IF(COUNT(Parametros!$B$7)=0,"",Parametros!$B$7+F28)</f>
      </c>
      <c r="J28" s="68" t="str">
        <f>IF(OR(D28="Ambas",D28=Parametros!$B$8,Parametros!$B$8="5K y 10K"),"Sí","No")</f>
        <v>Sí</v>
      </c>
      <c r="K28" s="132" t="str">
        <v>Pendiente</v>
      </c>
      <c r="L28" s="111" t="str">
        <f>IF(AND($J28="Sí",$E28&lt;=L$6,$F28&gt;=L$6),"●","")</f>
      </c>
      <c r="M28" s="111" t="str">
        <f>IF(AND($J28="Sí",$E28&lt;=M$6,$F28&gt;=M$6),"●","")</f>
      </c>
      <c r="N28" s="111" t="str">
        <f>IF(AND($J28="Sí",$E28&lt;=N$6,$F28&gt;=N$6),"●","")</f>
      </c>
      <c r="O28" s="111" t="str">
        <f>IF(AND($J28="Sí",$E28&lt;=O$6,$F28&gt;=O$6),"●","")</f>
      </c>
      <c r="P28" s="111" t="str">
        <f>IF(AND($J28="Sí",$E28&lt;=P$6,$F28&gt;=P$6),"●","")</f>
      </c>
      <c r="Q28" s="111" t="str">
        <f>IF(AND($J28="Sí",$E28&lt;=Q$6,$F28&gt;=Q$6),"●","")</f>
        <v>●</v>
      </c>
      <c r="R28" s="111" t="str">
        <f>IF(AND($J28="Sí",$E28&lt;=R$6,$F28&gt;=R$6),"●","")</f>
        <v>●</v>
      </c>
      <c r="S28" s="111" t="str">
        <f>IF(AND($J28="Sí",$E28&lt;=S$6,$F28&gt;=S$6),"●","")</f>
      </c>
      <c r="T28" s="111" t="str">
        <f>IF(AND($J28="Sí",$E28&lt;=T$6,$F28&gt;=T$6),"●","")</f>
      </c>
      <c r="U28" s="111" t="str">
        <f>IF(AND($J28="Sí",$E28&lt;=U$6,$F28&gt;=U$6),"●","")</f>
      </c>
    </row>
    <row r="29" ht="35" customHeight="1">
      <c r="A29" s="62" t="str">
        <v>G22</v>
      </c>
      <c r="B29" s="68" t="str">
        <v>Producción</v>
      </c>
      <c r="C29" s="64" t="str">
        <v>Ensayar cierre, comunicación y emergencias</v>
      </c>
      <c r="D29" s="64" t="str">
        <v>Ambas</v>
      </c>
      <c r="E29" s="136" t="n">
        <v>-14</v>
      </c>
      <c r="F29" s="136" t="n">
        <v>-3</v>
      </c>
      <c r="G29" s="136" t="str">
        <v>Seguridad y atención médica</v>
      </c>
      <c r="H29" s="77" t="str">
        <f>IF(COUNT(Parametros!$B$7)=0,"",Parametros!$B$7+E29)</f>
      </c>
      <c r="I29" s="77" t="str">
        <f>IF(COUNT(Parametros!$B$7)=0,"",Parametros!$B$7+F29)</f>
      </c>
      <c r="J29" s="68" t="str">
        <f>IF(OR(D29="Ambas",D29=Parametros!$B$8,Parametros!$B$8="5K y 10K"),"Sí","No")</f>
        <v>Sí</v>
      </c>
      <c r="K29" s="132" t="str">
        <v>Pendiente</v>
      </c>
      <c r="L29" s="111" t="str">
        <f>IF(AND($J29="Sí",$E29&lt;=L$6,$F29&gt;=L$6),"●","")</f>
      </c>
      <c r="M29" s="111" t="str">
        <f>IF(AND($J29="Sí",$E29&lt;=M$6,$F29&gt;=M$6),"●","")</f>
      </c>
      <c r="N29" s="111" t="str">
        <f>IF(AND($J29="Sí",$E29&lt;=N$6,$F29&gt;=N$6),"●","")</f>
      </c>
      <c r="O29" s="111" t="str">
        <f>IF(AND($J29="Sí",$E29&lt;=O$6,$F29&gt;=O$6),"●","")</f>
      </c>
      <c r="P29" s="111" t="str">
        <f>IF(AND($J29="Sí",$E29&lt;=P$6,$F29&gt;=P$6),"●","")</f>
      </c>
      <c r="Q29" s="111" t="str">
        <f>IF(AND($J29="Sí",$E29&lt;=Q$6,$F29&gt;=Q$6),"●","")</f>
        <v>●</v>
      </c>
      <c r="R29" s="111" t="str">
        <f>IF(AND($J29="Sí",$E29&lt;=R$6,$F29&gt;=R$6),"●","")</f>
        <v>●</v>
      </c>
      <c r="S29" s="111" t="str">
        <f>IF(AND($J29="Sí",$E29&lt;=S$6,$F29&gt;=S$6),"●","")</f>
      </c>
      <c r="T29" s="111" t="str">
        <f>IF(AND($J29="Sí",$E29&lt;=T$6,$F29&gt;=T$6),"●","")</f>
      </c>
      <c r="U29" s="111" t="str">
        <f>IF(AND($J29="Sí",$E29&lt;=U$6,$F29&gt;=U$6),"●","")</f>
      </c>
    </row>
    <row r="30" ht="35" customHeight="1">
      <c r="A30" s="62" t="str">
        <v>G23</v>
      </c>
      <c r="B30" s="68" t="str">
        <v>Producción</v>
      </c>
      <c r="C30" s="64" t="str">
        <v>Revisar clima y criterio de suspensión</v>
      </c>
      <c r="D30" s="64" t="str">
        <v>Ambas</v>
      </c>
      <c r="E30" s="136" t="n">
        <v>-7</v>
      </c>
      <c r="F30" s="136" t="n">
        <v>-1</v>
      </c>
      <c r="G30" s="136" t="str">
        <v>Dirección</v>
      </c>
      <c r="H30" s="77" t="str">
        <f>IF(COUNT(Parametros!$B$7)=0,"",Parametros!$B$7+E30)</f>
      </c>
      <c r="I30" s="77" t="str">
        <f>IF(COUNT(Parametros!$B$7)=0,"",Parametros!$B$7+F30)</f>
      </c>
      <c r="J30" s="68" t="str">
        <f>IF(OR(D30="Ambas",D30=Parametros!$B$8,Parametros!$B$8="5K y 10K"),"Sí","No")</f>
        <v>Sí</v>
      </c>
      <c r="K30" s="132" t="str">
        <v>Pendiente</v>
      </c>
      <c r="L30" s="111" t="str">
        <f>IF(AND($J30="Sí",$E30&lt;=L$6,$F30&gt;=L$6),"●","")</f>
      </c>
      <c r="M30" s="111" t="str">
        <f>IF(AND($J30="Sí",$E30&lt;=M$6,$F30&gt;=M$6),"●","")</f>
      </c>
      <c r="N30" s="111" t="str">
        <f>IF(AND($J30="Sí",$E30&lt;=N$6,$F30&gt;=N$6),"●","")</f>
      </c>
      <c r="O30" s="111" t="str">
        <f>IF(AND($J30="Sí",$E30&lt;=O$6,$F30&gt;=O$6),"●","")</f>
      </c>
      <c r="P30" s="111" t="str">
        <f>IF(AND($J30="Sí",$E30&lt;=P$6,$F30&gt;=P$6),"●","")</f>
      </c>
      <c r="Q30" s="111" t="str">
        <f>IF(AND($J30="Sí",$E30&lt;=Q$6,$F30&gt;=Q$6),"●","")</f>
      </c>
      <c r="R30" s="111" t="str">
        <f>IF(AND($J30="Sí",$E30&lt;=R$6,$F30&gt;=R$6),"●","")</f>
        <v>●</v>
      </c>
      <c r="S30" s="111" t="str">
        <f>IF(AND($J30="Sí",$E30&lt;=S$6,$F30&gt;=S$6),"●","")</f>
      </c>
      <c r="T30" s="111" t="str">
        <f>IF(AND($J30="Sí",$E30&lt;=T$6,$F30&gt;=T$6),"●","")</f>
      </c>
      <c r="U30" s="111" t="str">
        <f>IF(AND($J30="Sí",$E30&lt;=U$6,$F30&gt;=U$6),"●","")</f>
      </c>
    </row>
    <row r="31" ht="35" customHeight="1">
      <c r="A31" s="62" t="str">
        <v>G24</v>
      </c>
      <c r="B31" s="68" t="str">
        <v>Operación</v>
      </c>
      <c r="C31" s="64" t="str">
        <v>Montaje y recepción por zona</v>
      </c>
      <c r="D31" s="64" t="str">
        <v>Ambas</v>
      </c>
      <c r="E31" s="136" t="n">
        <v>-1</v>
      </c>
      <c r="F31" s="136" t="n">
        <v>0</v>
      </c>
      <c r="G31" s="136" t="str">
        <v>Operaciones</v>
      </c>
      <c r="H31" s="77" t="str">
        <f>IF(COUNT(Parametros!$B$7)=0,"",Parametros!$B$7+E31)</f>
      </c>
      <c r="I31" s="77" t="str">
        <f>IF(COUNT(Parametros!$B$7)=0,"",Parametros!$B$7+F31)</f>
      </c>
      <c r="J31" s="68" t="str">
        <f>IF(OR(D31="Ambas",D31=Parametros!$B$8,Parametros!$B$8="5K y 10K"),"Sí","No")</f>
        <v>Sí</v>
      </c>
      <c r="K31" s="132" t="str">
        <v>Pendiente</v>
      </c>
      <c r="L31" s="111" t="str">
        <f>IF(AND($J31="Sí",$E31&lt;=L$6,$F31&gt;=L$6),"●","")</f>
      </c>
      <c r="M31" s="111" t="str">
        <f>IF(AND($J31="Sí",$E31&lt;=M$6,$F31&gt;=M$6),"●","")</f>
      </c>
      <c r="N31" s="111" t="str">
        <f>IF(AND($J31="Sí",$E31&lt;=N$6,$F31&gt;=N$6),"●","")</f>
      </c>
      <c r="O31" s="111" t="str">
        <f>IF(AND($J31="Sí",$E31&lt;=O$6,$F31&gt;=O$6),"●","")</f>
      </c>
      <c r="P31" s="111" t="str">
        <f>IF(AND($J31="Sí",$E31&lt;=P$6,$F31&gt;=P$6),"●","")</f>
      </c>
      <c r="Q31" s="111" t="str">
        <f>IF(AND($J31="Sí",$E31&lt;=Q$6,$F31&gt;=Q$6),"●","")</f>
      </c>
      <c r="R31" s="111" t="str">
        <f>IF(AND($J31="Sí",$E31&lt;=R$6,$F31&gt;=R$6),"●","")</f>
      </c>
      <c r="S31" s="111" t="str">
        <f>IF(AND($J31="Sí",$E31&lt;=S$6,$F31&gt;=S$6),"●","")</f>
        <v>●</v>
      </c>
      <c r="T31" s="111" t="str">
        <f>IF(AND($J31="Sí",$E31&lt;=T$6,$F31&gt;=T$6),"●","")</f>
      </c>
      <c r="U31" s="111" t="str">
        <f>IF(AND($J31="Sí",$E31&lt;=U$6,$F31&gt;=U$6),"●","")</f>
      </c>
    </row>
    <row r="32" ht="35" customHeight="1">
      <c r="A32" s="62" t="str">
        <v>G25</v>
      </c>
      <c r="B32" s="68" t="str">
        <v>Operación</v>
      </c>
      <c r="C32" s="64" t="str">
        <v>Inspección de ruta y autorización salida</v>
      </c>
      <c r="D32" s="64" t="str">
        <v>Ambas</v>
      </c>
      <c r="E32" s="136" t="n">
        <v>0</v>
      </c>
      <c r="F32" s="136" t="n">
        <v>0</v>
      </c>
      <c r="G32" s="136" t="str">
        <v>Dirección</v>
      </c>
      <c r="H32" s="77" t="str">
        <f>IF(COUNT(Parametros!$B$7)=0,"",Parametros!$B$7+E32)</f>
      </c>
      <c r="I32" s="77" t="str">
        <f>IF(COUNT(Parametros!$B$7)=0,"",Parametros!$B$7+F32)</f>
      </c>
      <c r="J32" s="68" t="str">
        <f>IF(OR(D32="Ambas",D32=Parametros!$B$8,Parametros!$B$8="5K y 10K"),"Sí","No")</f>
        <v>Sí</v>
      </c>
      <c r="K32" s="132" t="str">
        <v>Pendiente</v>
      </c>
      <c r="L32" s="111" t="str">
        <f>IF(AND($J32="Sí",$E32&lt;=L$6,$F32&gt;=L$6),"●","")</f>
      </c>
      <c r="M32" s="111" t="str">
        <f>IF(AND($J32="Sí",$E32&lt;=M$6,$F32&gt;=M$6),"●","")</f>
      </c>
      <c r="N32" s="111" t="str">
        <f>IF(AND($J32="Sí",$E32&lt;=N$6,$F32&gt;=N$6),"●","")</f>
      </c>
      <c r="O32" s="111" t="str">
        <f>IF(AND($J32="Sí",$E32&lt;=O$6,$F32&gt;=O$6),"●","")</f>
      </c>
      <c r="P32" s="111" t="str">
        <f>IF(AND($J32="Sí",$E32&lt;=P$6,$F32&gt;=P$6),"●","")</f>
      </c>
      <c r="Q32" s="111" t="str">
        <f>IF(AND($J32="Sí",$E32&lt;=Q$6,$F32&gt;=Q$6),"●","")</f>
      </c>
      <c r="R32" s="111" t="str">
        <f>IF(AND($J32="Sí",$E32&lt;=R$6,$F32&gt;=R$6),"●","")</f>
      </c>
      <c r="S32" s="111" t="str">
        <f>IF(AND($J32="Sí",$E32&lt;=S$6,$F32&gt;=S$6),"●","")</f>
        <v>●</v>
      </c>
      <c r="T32" s="111" t="str">
        <f>IF(AND($J32="Sí",$E32&lt;=T$6,$F32&gt;=T$6),"●","")</f>
      </c>
      <c r="U32" s="111" t="str">
        <f>IF(AND($J32="Sí",$E32&lt;=U$6,$F32&gt;=U$6),"●","")</f>
      </c>
    </row>
    <row r="33" ht="35" customHeight="1">
      <c r="A33" s="62" t="str">
        <v>G26</v>
      </c>
      <c r="B33" s="68" t="str">
        <v>Operación</v>
      </c>
      <c r="C33" s="64" t="str">
        <v>Operar carrera y registrar incidencias</v>
      </c>
      <c r="D33" s="64" t="str">
        <v>Ambas</v>
      </c>
      <c r="E33" s="136" t="n">
        <v>0</v>
      </c>
      <c r="F33" s="136" t="n">
        <v>0</v>
      </c>
      <c r="G33" s="136" t="str">
        <v>Operaciones</v>
      </c>
      <c r="H33" s="77" t="str">
        <f>IF(COUNT(Parametros!$B$7)=0,"",Parametros!$B$7+E33)</f>
      </c>
      <c r="I33" s="77" t="str">
        <f>IF(COUNT(Parametros!$B$7)=0,"",Parametros!$B$7+F33)</f>
      </c>
      <c r="J33" s="68" t="str">
        <f>IF(OR(D33="Ambas",D33=Parametros!$B$8,Parametros!$B$8="5K y 10K"),"Sí","No")</f>
        <v>Sí</v>
      </c>
      <c r="K33" s="132" t="str">
        <v>Pendiente</v>
      </c>
      <c r="L33" s="111" t="str">
        <f>IF(AND($J33="Sí",$E33&lt;=L$6,$F33&gt;=L$6),"●","")</f>
      </c>
      <c r="M33" s="111" t="str">
        <f>IF(AND($J33="Sí",$E33&lt;=M$6,$F33&gt;=M$6),"●","")</f>
      </c>
      <c r="N33" s="111" t="str">
        <f>IF(AND($J33="Sí",$E33&lt;=N$6,$F33&gt;=N$6),"●","")</f>
      </c>
      <c r="O33" s="111" t="str">
        <f>IF(AND($J33="Sí",$E33&lt;=O$6,$F33&gt;=O$6),"●","")</f>
      </c>
      <c r="P33" s="111" t="str">
        <f>IF(AND($J33="Sí",$E33&lt;=P$6,$F33&gt;=P$6),"●","")</f>
      </c>
      <c r="Q33" s="111" t="str">
        <f>IF(AND($J33="Sí",$E33&lt;=Q$6,$F33&gt;=Q$6),"●","")</f>
      </c>
      <c r="R33" s="111" t="str">
        <f>IF(AND($J33="Sí",$E33&lt;=R$6,$F33&gt;=R$6),"●","")</f>
      </c>
      <c r="S33" s="111" t="str">
        <f>IF(AND($J33="Sí",$E33&lt;=S$6,$F33&gt;=S$6),"●","")</f>
        <v>●</v>
      </c>
      <c r="T33" s="111" t="str">
        <f>IF(AND($J33="Sí",$E33&lt;=T$6,$F33&gt;=T$6),"●","")</f>
      </c>
      <c r="U33" s="111" t="str">
        <f>IF(AND($J33="Sí",$E33&lt;=U$6,$F33&gt;=U$6),"●","")</f>
      </c>
    </row>
    <row r="34" ht="35" customHeight="1">
      <c r="A34" s="62" t="str">
        <v>G27</v>
      </c>
      <c r="B34" s="68" t="str">
        <v>Operación</v>
      </c>
      <c r="C34" s="64" t="str">
        <v>Barrido, liberación y desmontaje</v>
      </c>
      <c r="D34" s="64" t="str">
        <v>Ambas</v>
      </c>
      <c r="E34" s="136" t="n">
        <v>0</v>
      </c>
      <c r="F34" s="136" t="n">
        <v>1</v>
      </c>
      <c r="G34" s="136" t="str">
        <v>Operaciones</v>
      </c>
      <c r="H34" s="77" t="str">
        <f>IF(COUNT(Parametros!$B$7)=0,"",Parametros!$B$7+E34)</f>
      </c>
      <c r="I34" s="77" t="str">
        <f>IF(COUNT(Parametros!$B$7)=0,"",Parametros!$B$7+F34)</f>
      </c>
      <c r="J34" s="68" t="str">
        <f>IF(OR(D34="Ambas",D34=Parametros!$B$8,Parametros!$B$8="5K y 10K"),"Sí","No")</f>
        <v>Sí</v>
      </c>
      <c r="K34" s="132" t="str">
        <v>Pendiente</v>
      </c>
      <c r="L34" s="111" t="str">
        <f>IF(AND($J34="Sí",$E34&lt;=L$6,$F34&gt;=L$6),"●","")</f>
      </c>
      <c r="M34" s="111" t="str">
        <f>IF(AND($J34="Sí",$E34&lt;=M$6,$F34&gt;=M$6),"●","")</f>
      </c>
      <c r="N34" s="111" t="str">
        <f>IF(AND($J34="Sí",$E34&lt;=N$6,$F34&gt;=N$6),"●","")</f>
      </c>
      <c r="O34" s="111" t="str">
        <f>IF(AND($J34="Sí",$E34&lt;=O$6,$F34&gt;=O$6),"●","")</f>
      </c>
      <c r="P34" s="111" t="str">
        <f>IF(AND($J34="Sí",$E34&lt;=P$6,$F34&gt;=P$6),"●","")</f>
      </c>
      <c r="Q34" s="111" t="str">
        <f>IF(AND($J34="Sí",$E34&lt;=Q$6,$F34&gt;=Q$6),"●","")</f>
      </c>
      <c r="R34" s="111" t="str">
        <f>IF(AND($J34="Sí",$E34&lt;=R$6,$F34&gt;=R$6),"●","")</f>
      </c>
      <c r="S34" s="111" t="str">
        <f>IF(AND($J34="Sí",$E34&lt;=S$6,$F34&gt;=S$6),"●","")</f>
        <v>●</v>
      </c>
      <c r="T34" s="111" t="str">
        <f>IF(AND($J34="Sí",$E34&lt;=T$6,$F34&gt;=T$6),"●","")</f>
      </c>
      <c r="U34" s="111" t="str">
        <f>IF(AND($J34="Sí",$E34&lt;=U$6,$F34&gt;=U$6),"●","")</f>
      </c>
    </row>
    <row r="35" ht="35" customHeight="1">
      <c r="A35" s="62" t="str">
        <v>G28</v>
      </c>
      <c r="B35" s="68" t="str">
        <v>Cierre</v>
      </c>
      <c r="C35" s="64" t="str">
        <v>Conciliar resultados e incidencias</v>
      </c>
      <c r="D35" s="64" t="str">
        <v>Ambas</v>
      </c>
      <c r="E35" s="136" t="n">
        <v>1</v>
      </c>
      <c r="F35" s="136" t="n">
        <v>3</v>
      </c>
      <c r="G35" s="136" t="str">
        <v>Inscripciones</v>
      </c>
      <c r="H35" s="77" t="str">
        <f>IF(COUNT(Parametros!$B$7)=0,"",Parametros!$B$7+E35)</f>
      </c>
      <c r="I35" s="77" t="str">
        <f>IF(COUNT(Parametros!$B$7)=0,"",Parametros!$B$7+F35)</f>
      </c>
      <c r="J35" s="68" t="str">
        <f>IF(OR(D35="Ambas",D35=Parametros!$B$8,Parametros!$B$8="5K y 10K"),"Sí","No")</f>
        <v>Sí</v>
      </c>
      <c r="K35" s="132" t="str">
        <v>Pendiente</v>
      </c>
      <c r="L35" s="111" t="str">
        <f>IF(AND($J35="Sí",$E35&lt;=L$6,$F35&gt;=L$6),"●","")</f>
      </c>
      <c r="M35" s="111" t="str">
        <f>IF(AND($J35="Sí",$E35&lt;=M$6,$F35&gt;=M$6),"●","")</f>
      </c>
      <c r="N35" s="111" t="str">
        <f>IF(AND($J35="Sí",$E35&lt;=N$6,$F35&gt;=N$6),"●","")</f>
      </c>
      <c r="O35" s="111" t="str">
        <f>IF(AND($J35="Sí",$E35&lt;=O$6,$F35&gt;=O$6),"●","")</f>
      </c>
      <c r="P35" s="111" t="str">
        <f>IF(AND($J35="Sí",$E35&lt;=P$6,$F35&gt;=P$6),"●","")</f>
      </c>
      <c r="Q35" s="111" t="str">
        <f>IF(AND($J35="Sí",$E35&lt;=Q$6,$F35&gt;=Q$6),"●","")</f>
      </c>
      <c r="R35" s="111" t="str">
        <f>IF(AND($J35="Sí",$E35&lt;=R$6,$F35&gt;=R$6),"●","")</f>
      </c>
      <c r="S35" s="111" t="str">
        <f>IF(AND($J35="Sí",$E35&lt;=S$6,$F35&gt;=S$6),"●","")</f>
      </c>
      <c r="T35" s="111" t="str">
        <f>IF(AND($J35="Sí",$E35&lt;=T$6,$F35&gt;=T$6),"●","")</f>
      </c>
      <c r="U35" s="111" t="str">
        <f>IF(AND($J35="Sí",$E35&lt;=U$6,$F35&gt;=U$6),"●","")</f>
      </c>
    </row>
    <row r="36" ht="35" customHeight="1">
      <c r="A36" s="62" t="str">
        <v>G29</v>
      </c>
      <c r="B36" s="68" t="str">
        <v>Cierre</v>
      </c>
      <c r="C36" s="64" t="str">
        <v>Conciliar pagos e inventario devuelto</v>
      </c>
      <c r="D36" s="64" t="str">
        <v>Ambas</v>
      </c>
      <c r="E36" s="136" t="n">
        <v>1</v>
      </c>
      <c r="F36" s="136" t="n">
        <v>7</v>
      </c>
      <c r="G36" s="136" t="str">
        <v>Administración</v>
      </c>
      <c r="H36" s="77" t="str">
        <f>IF(COUNT(Parametros!$B$7)=0,"",Parametros!$B$7+E36)</f>
      </c>
      <c r="I36" s="77" t="str">
        <f>IF(COUNT(Parametros!$B$7)=0,"",Parametros!$B$7+F36)</f>
      </c>
      <c r="J36" s="68" t="str">
        <f>IF(OR(D36="Ambas",D36=Parametros!$B$8,Parametros!$B$8="5K y 10K"),"Sí","No")</f>
        <v>Sí</v>
      </c>
      <c r="K36" s="132" t="str">
        <v>Pendiente</v>
      </c>
      <c r="L36" s="111" t="str">
        <f>IF(AND($J36="Sí",$E36&lt;=L$6,$F36&gt;=L$6),"●","")</f>
      </c>
      <c r="M36" s="111" t="str">
        <f>IF(AND($J36="Sí",$E36&lt;=M$6,$F36&gt;=M$6),"●","")</f>
      </c>
      <c r="N36" s="111" t="str">
        <f>IF(AND($J36="Sí",$E36&lt;=N$6,$F36&gt;=N$6),"●","")</f>
      </c>
      <c r="O36" s="111" t="str">
        <f>IF(AND($J36="Sí",$E36&lt;=O$6,$F36&gt;=O$6),"●","")</f>
      </c>
      <c r="P36" s="111" t="str">
        <f>IF(AND($J36="Sí",$E36&lt;=P$6,$F36&gt;=P$6),"●","")</f>
      </c>
      <c r="Q36" s="111" t="str">
        <f>IF(AND($J36="Sí",$E36&lt;=Q$6,$F36&gt;=Q$6),"●","")</f>
      </c>
      <c r="R36" s="111" t="str">
        <f>IF(AND($J36="Sí",$E36&lt;=R$6,$F36&gt;=R$6),"●","")</f>
      </c>
      <c r="S36" s="111" t="str">
        <f>IF(AND($J36="Sí",$E36&lt;=S$6,$F36&gt;=S$6),"●","")</f>
      </c>
      <c r="T36" s="111" t="str">
        <f>IF(AND($J36="Sí",$E36&lt;=T$6,$F36&gt;=T$6),"●","")</f>
        <v>●</v>
      </c>
      <c r="U36" s="111" t="str">
        <f>IF(AND($J36="Sí",$E36&lt;=U$6,$F36&gt;=U$6),"●","")</f>
      </c>
    </row>
    <row r="37" ht="35" customHeight="1">
      <c r="A37" s="62" t="str">
        <v>G30</v>
      </c>
      <c r="B37" s="68" t="str">
        <v>Cierre</v>
      </c>
      <c r="C37" s="64" t="str">
        <v>Evaluar aprendizajes y cerrar expediente</v>
      </c>
      <c r="D37" s="64" t="str">
        <v>Ambas</v>
      </c>
      <c r="E37" s="136" t="n">
        <v>3</v>
      </c>
      <c r="F37" s="136" t="n">
        <v>14</v>
      </c>
      <c r="G37" s="136" t="str">
        <v>Dirección</v>
      </c>
      <c r="H37" s="77" t="str">
        <f>IF(COUNT(Parametros!$B$7)=0,"",Parametros!$B$7+E37)</f>
      </c>
      <c r="I37" s="77" t="str">
        <f>IF(COUNT(Parametros!$B$7)=0,"",Parametros!$B$7+F37)</f>
      </c>
      <c r="J37" s="68" t="str">
        <f>IF(OR(D37="Ambas",D37=Parametros!$B$8,Parametros!$B$8="5K y 10K"),"Sí","No")</f>
        <v>Sí</v>
      </c>
      <c r="K37" s="132" t="str">
        <v>Pendiente</v>
      </c>
      <c r="L37" s="111" t="str">
        <f>IF(AND($J37="Sí",$E37&lt;=L$6,$F37&gt;=L$6),"●","")</f>
      </c>
      <c r="M37" s="111" t="str">
        <f>IF(AND($J37="Sí",$E37&lt;=M$6,$F37&gt;=M$6),"●","")</f>
      </c>
      <c r="N37" s="111" t="str">
        <f>IF(AND($J37="Sí",$E37&lt;=N$6,$F37&gt;=N$6),"●","")</f>
      </c>
      <c r="O37" s="111" t="str">
        <f>IF(AND($J37="Sí",$E37&lt;=O$6,$F37&gt;=O$6),"●","")</f>
      </c>
      <c r="P37" s="111" t="str">
        <f>IF(AND($J37="Sí",$E37&lt;=P$6,$F37&gt;=P$6),"●","")</f>
      </c>
      <c r="Q37" s="111" t="str">
        <f>IF(AND($J37="Sí",$E37&lt;=Q$6,$F37&gt;=Q$6),"●","")</f>
      </c>
      <c r="R37" s="111" t="str">
        <f>IF(AND($J37="Sí",$E37&lt;=R$6,$F37&gt;=R$6),"●","")</f>
      </c>
      <c r="S37" s="111" t="str">
        <f>IF(AND($J37="Sí",$E37&lt;=S$6,$F37&gt;=S$6),"●","")</f>
      </c>
      <c r="T37" s="111" t="str">
        <f>IF(AND($J37="Sí",$E37&lt;=T$6,$F37&gt;=T$6),"●","")</f>
        <v>●</v>
      </c>
      <c r="U37" s="111" t="str">
        <f>IF(AND($J37="Sí",$E37&lt;=U$6,$F37&gt;=U$6),"●","")</f>
        <v>●</v>
      </c>
    </row>
    <row r="38" ht="24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</row>
    <row r="39" ht="24" customHeight="1">
      <c r="A39" s="39" t="str">
        <v>Las columnas temporales son hitos relativos, no semanas completas. Cambia días de inicio/fin para adaptar la preparación; permisos: confirma plazos oficiales por municipio.</v>
      </c>
      <c r="B39" s="39" t="str">
        <v>Las columnas temporales son hitos relativos, no semanas completas. Cambia días de inicio/fin para adaptar la preparación; permisos: confirma plazos oficiales por municipio.</v>
      </c>
      <c r="C39" s="39" t="str">
        <v>Las columnas temporales son hitos relativos, no semanas completas. Cambia días de inicio/fin para adaptar la preparación; permisos: confirma plazos oficiales por municipio.</v>
      </c>
      <c r="D39" s="39" t="str">
        <v>Las columnas temporales son hitos relativos, no semanas completas. Cambia días de inicio/fin para adaptar la preparación; permisos: confirma plazos oficiales por municipio.</v>
      </c>
      <c r="E39" s="39" t="str">
        <v>Las columnas temporales son hitos relativos, no semanas completas. Cambia días de inicio/fin para adaptar la preparación; permisos: confirma plazos oficiales por municipio.</v>
      </c>
      <c r="F39" s="39" t="str">
        <v>Las columnas temporales son hitos relativos, no semanas completas. Cambia días de inicio/fin para adaptar la preparación; permisos: confirma plazos oficiales por municipio.</v>
      </c>
      <c r="G39" s="39" t="str">
        <v>Las columnas temporales son hitos relativos, no semanas completas. Cambia días de inicio/fin para adaptar la preparación; permisos: confirma plazos oficiales por municipio.</v>
      </c>
      <c r="H39" s="39" t="str">
        <v>Las columnas temporales son hitos relativos, no semanas completas. Cambia días de inicio/fin para adaptar la preparación; permisos: confirma plazos oficiales por municipio.</v>
      </c>
      <c r="I39" s="39" t="str">
        <v>Las columnas temporales son hitos relativos, no semanas completas. Cambia días de inicio/fin para adaptar la preparación; permisos: confirma plazos oficiales por municipio.</v>
      </c>
      <c r="J39" s="39" t="str">
        <v>Las columnas temporales son hitos relativos, no semanas completas. Cambia días de inicio/fin para adaptar la preparación; permisos: confirma plazos oficiales por municipio.</v>
      </c>
      <c r="K39" s="39" t="str">
        <v>Las columnas temporales son hitos relativos, no semanas completas. Cambia días de inicio/fin para adaptar la preparación; permisos: confirma plazos oficiales por municipio.</v>
      </c>
      <c r="L39" s="39" t="str">
        <v>Las columnas temporales son hitos relativos, no semanas completas. Cambia días de inicio/fin para adaptar la preparación; permisos: confirma plazos oficiales por municipio.</v>
      </c>
      <c r="M39" s="39" t="str">
        <v>Las columnas temporales son hitos relativos, no semanas completas. Cambia días de inicio/fin para adaptar la preparación; permisos: confirma plazos oficiales por municipio.</v>
      </c>
      <c r="N39" s="39" t="str">
        <v>Las columnas temporales son hitos relativos, no semanas completas. Cambia días de inicio/fin para adaptar la preparación; permisos: confirma plazos oficiales por municipio.</v>
      </c>
      <c r="O39" s="39" t="str">
        <v>Las columnas temporales son hitos relativos, no semanas completas. Cambia días de inicio/fin para adaptar la preparación; permisos: confirma plazos oficiales por municipio.</v>
      </c>
      <c r="P39" s="39" t="str">
        <v>Las columnas temporales son hitos relativos, no semanas completas. Cambia días de inicio/fin para adaptar la preparación; permisos: confirma plazos oficiales por municipio.</v>
      </c>
      <c r="Q39" s="39" t="str">
        <v>Las columnas temporales son hitos relativos, no semanas completas. Cambia días de inicio/fin para adaptar la preparación; permisos: confirma plazos oficiales por municipio.</v>
      </c>
      <c r="R39" s="39" t="str">
        <v>Las columnas temporales son hitos relativos, no semanas completas. Cambia días de inicio/fin para adaptar la preparación; permisos: confirma plazos oficiales por municipio.</v>
      </c>
      <c r="S39" s="39" t="str">
        <v>Las columnas temporales son hitos relativos, no semanas completas. Cambia días de inicio/fin para adaptar la preparación; permisos: confirma plazos oficiales por municipio.</v>
      </c>
      <c r="T39" s="39" t="str">
        <v>Las columnas temporales son hitos relativos, no semanas completas. Cambia días de inicio/fin para adaptar la preparación; permisos: confirma plazos oficiales por municipio.</v>
      </c>
      <c r="U39" s="39" t="str">
        <v>Las columnas temporales son hitos relativos, no semanas completas. Cambia días de inicio/fin para adaptar la preparación; permisos: confirma plazos oficiales por municipio.</v>
      </c>
    </row>
    <row r="40" ht="24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</row>
    <row r="41" ht="30" customHeight="1">
      <c r="A41" s="53" t="str">
        <v>Contacto@guevarasports.com · WhatsApp +52 33 2200 7643 · https://www.guevarasports.com/infraestructura-eventos</v>
      </c>
      <c r="B41" s="53" t="str">
        <v>Contacto@guevarasports.com · WhatsApp +52 33 2200 7643 · https://www.guevarasports.com/infraestructura-eventos</v>
      </c>
      <c r="C41" s="53" t="str">
        <v>Contacto@guevarasports.com · WhatsApp +52 33 2200 7643 · https://www.guevarasports.com/infraestructura-eventos</v>
      </c>
      <c r="D41" s="53" t="str">
        <v>Contacto@guevarasports.com · WhatsApp +52 33 2200 7643 · https://www.guevarasports.com/infraestructura-eventos</v>
      </c>
      <c r="E41" s="53" t="str">
        <v>Contacto@guevarasports.com · WhatsApp +52 33 2200 7643 · https://www.guevarasports.com/infraestructura-eventos</v>
      </c>
      <c r="F41" s="53" t="str">
        <v>Contacto@guevarasports.com · WhatsApp +52 33 2200 7643 · https://www.guevarasports.com/infraestructura-eventos</v>
      </c>
      <c r="G41" s="53" t="str">
        <v>Contacto@guevarasports.com · WhatsApp +52 33 2200 7643 · https://www.guevarasports.com/infraestructura-eventos</v>
      </c>
      <c r="H41" s="53" t="str">
        <v>Contacto@guevarasports.com · WhatsApp +52 33 2200 7643 · https://www.guevarasports.com/infraestructura-eventos</v>
      </c>
      <c r="I41" s="53" t="str">
        <v>Contacto@guevarasports.com · WhatsApp +52 33 2200 7643 · https://www.guevarasports.com/infraestructura-eventos</v>
      </c>
      <c r="J41" s="53" t="str">
        <v>Contacto@guevarasports.com · WhatsApp +52 33 2200 7643 · https://www.guevarasports.com/infraestructura-eventos</v>
      </c>
      <c r="K41" s="53" t="str">
        <v>Contacto@guevarasports.com · WhatsApp +52 33 2200 7643 · https://www.guevarasports.com/infraestructura-eventos</v>
      </c>
      <c r="L41" s="53" t="str">
        <v>Contacto@guevarasports.com · WhatsApp +52 33 2200 7643 · https://www.guevarasports.com/infraestructura-eventos</v>
      </c>
      <c r="M41" s="53" t="str">
        <v>Contacto@guevarasports.com · WhatsApp +52 33 2200 7643 · https://www.guevarasports.com/infraestructura-eventos</v>
      </c>
      <c r="N41" s="53" t="str">
        <v>Contacto@guevarasports.com · WhatsApp +52 33 2200 7643 · https://www.guevarasports.com/infraestructura-eventos</v>
      </c>
      <c r="O41" s="53" t="str">
        <v>Contacto@guevarasports.com · WhatsApp +52 33 2200 7643 · https://www.guevarasports.com/infraestructura-eventos</v>
      </c>
      <c r="P41" s="53" t="str">
        <v>Contacto@guevarasports.com · WhatsApp +52 33 2200 7643 · https://www.guevarasports.com/infraestructura-eventos</v>
      </c>
      <c r="Q41" s="53" t="str">
        <v>Contacto@guevarasports.com · WhatsApp +52 33 2200 7643 · https://www.guevarasports.com/infraestructura-eventos</v>
      </c>
      <c r="R41" s="53" t="str">
        <v>Contacto@guevarasports.com · WhatsApp +52 33 2200 7643 · https://www.guevarasports.com/infraestructura-eventos</v>
      </c>
      <c r="S41" s="53" t="str">
        <v>Contacto@guevarasports.com · WhatsApp +52 33 2200 7643 · https://www.guevarasports.com/infraestructura-eventos</v>
      </c>
      <c r="T41" s="53" t="str">
        <v>Contacto@guevarasports.com · WhatsApp +52 33 2200 7643 · https://www.guevarasports.com/infraestructura-eventos</v>
      </c>
      <c r="U41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autoFilter ref="A7:K37"/>
  <mergeCells>
    <mergeCell ref="A2:U2"/>
    <mergeCell ref="A3:U3"/>
    <mergeCell ref="A4:U4"/>
    <mergeCell ref="A41:U41"/>
    <mergeCell ref="A39:U39"/>
    <mergeCell ref="A1:C1"/>
  </mergeCells>
  <conditionalFormatting sqref="L8:U37">
    <cfRule type="containsText" dxfId="0" priority="1" operator="containsText" text="●"/>
  </conditionalFormatting>
  <conditionalFormatting sqref="A8:U37">
    <cfRule type="expression" dxfId="1" priority="2">
      <formula>$J8="No"</formula>
    </cfRule>
  </conditionalFormatting>
  <dataValidations count="1">
    <dataValidation type="list" sqref="K8:K37">
      <formula1>"Pendiente,En curso,Hecho,Bloqueado,No aplica"</formula1>
    </dataValidation>
  </dataValidations>
  <hyperlinks>
    <hyperlink ref="A3" location="'Inicio'!A1" tooltip="Ir a la hoja Inicio"/>
    <hyperlink ref="A41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db493d14053e4c9d"/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7" topLeftCell="D8" activePane="bottomRight" state="frozen"/>
      <selection pane="bottomRight" activeCell="D8" sqref="D8"/>
    </sheetView>
  </sheetViews>
  <sheetFormatPr defaultRowHeight="15"/>
  <cols>
    <col min="1" max="1" width="8" hidden="0" customWidth="1"/>
    <col min="2" max="2" width="63" hidden="0" customWidth="1"/>
    <col min="3" max="3" width="15" hidden="0" customWidth="1"/>
    <col min="4" max="4" width="27" hidden="0" customWidth="1"/>
    <col min="5" max="5" width="15" hidden="0" customWidth="1"/>
    <col min="6" max="6" width="36" hidden="0" customWidth="1"/>
    <col min="7" max="7" width="15" hidden="0" customWidth="1"/>
    <col min="8" max="8" width="15" hidden="0" customWidth="1"/>
    <col min="9" max="9" width="33" hidden="0" customWidth="1"/>
  </cols>
  <sheetData>
    <row r="1" ht="64" customHeight="1">
      <c r="A1" s="60" t="str">
        <v>04  /  GUEVARA SPORTS</v>
      </c>
      <c r="B1" s="60"/>
      <c r="C1" s="37"/>
      <c r="D1" s="37"/>
      <c r="E1" s="37"/>
      <c r="F1" s="37"/>
      <c r="G1" s="37"/>
      <c r="H1" s="37"/>
      <c r="I1" s="37"/>
    </row>
    <row r="2" ht="38" customHeight="1">
      <c r="A2" s="46" t="str">
        <v>Controles con responsable y evidencia</v>
      </c>
      <c r="B2" s="46" t="str">
        <v>Controles con responsable y evidencia</v>
      </c>
      <c r="C2" s="46" t="str">
        <v>Controles con responsable y evidencia</v>
      </c>
      <c r="D2" s="46" t="str">
        <v>Controles con responsable y evidencia</v>
      </c>
      <c r="E2" s="46" t="str">
        <v>Controles con responsable y evidencia</v>
      </c>
      <c r="F2" s="46" t="str">
        <v>Controles con responsable y evidencia</v>
      </c>
      <c r="G2" s="46" t="str">
        <v>Controles con responsable y evidencia</v>
      </c>
      <c r="H2" s="46" t="str">
        <v>Controles con responsable y evidencia</v>
      </c>
      <c r="I2" s="46" t="str">
        <v>Controles con responsable y evidencia</v>
      </c>
    </row>
    <row r="3" ht="24" customHeight="1">
      <c r="A3" s="47" t="inlineStr">
        <is>
          <t>← INICIO  /  CHECKLIST  /  VERSIÓN 1.0 · OCTUBRE 2026</t>
        </is>
      </c>
      <c r="B3" s="47"/>
      <c r="C3" s="47"/>
      <c r="D3" s="47"/>
      <c r="E3" s="47"/>
      <c r="F3" s="47"/>
      <c r="G3" s="47"/>
      <c r="H3" s="47"/>
      <c r="I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  <c r="I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  <c r="I5" s="49"/>
    </row>
    <row r="6" ht="24" customHeight="1">
      <c r="A6" s="37"/>
      <c r="B6" s="37"/>
      <c r="C6" s="37"/>
      <c r="D6" s="37"/>
      <c r="E6" s="37"/>
      <c r="F6" s="37"/>
      <c r="G6" s="37"/>
      <c r="H6" s="37"/>
      <c r="I6" s="37"/>
    </row>
    <row r="7" ht="34" customHeight="1">
      <c r="A7" s="51" t="str">
        <v>ID</v>
      </c>
      <c r="B7" s="51" t="str">
        <v>Control / evidencia mínima</v>
      </c>
      <c r="C7" s="51" t="str">
        <v>Aplica</v>
      </c>
      <c r="D7" s="51" t="str">
        <v>Responsable</v>
      </c>
      <c r="E7" s="51" t="str">
        <v>Fecha límite</v>
      </c>
      <c r="F7" s="51" t="str">
        <v>Evidencia / enlace</v>
      </c>
      <c r="G7" s="51" t="str">
        <v>Estado</v>
      </c>
      <c r="H7" s="51" t="str">
        <v>Activa</v>
      </c>
      <c r="I7" s="51" t="str">
        <v>Observación</v>
      </c>
    </row>
    <row r="8" ht="48" customHeight="1">
      <c r="A8" s="62" t="str">
        <v>C01</v>
      </c>
      <c r="B8" s="64" t="str">
        <v>Definir objetivo, público y responsable · Acta de alcance</v>
      </c>
      <c r="C8" s="64" t="str">
        <v>Ambas</v>
      </c>
      <c r="D8" s="136" t="str">
        <v>Dirección</v>
      </c>
      <c r="E8" s="79" t="str">
        <f>IF(COUNT(Gantt!I8)=0,"",Gantt!I8)</f>
      </c>
      <c r="F8" s="136"/>
      <c r="G8" s="136" t="str">
        <v>Pendiente</v>
      </c>
      <c r="H8" s="64" t="str">
        <f>Gantt!J8</f>
        <v>Sí</v>
      </c>
      <c r="I8" s="136"/>
    </row>
    <row r="9" ht="48" customHeight="1">
      <c r="A9" s="62" t="str">
        <v>C02</v>
      </c>
      <c r="B9" s="64" t="str">
        <v>Consultar ruta de permisos y jurisdicciones · Listado oficial de trámites</v>
      </c>
      <c r="C9" s="64" t="str">
        <v>Ambas</v>
      </c>
      <c r="D9" s="136" t="str">
        <v>Dirección</v>
      </c>
      <c r="E9" s="79" t="str">
        <f>IF(COUNT(Gantt!I9)=0,"",Gantt!I9)</f>
      </c>
      <c r="F9" s="136"/>
      <c r="G9" s="136" t="str">
        <v>Pendiente</v>
      </c>
      <c r="H9" s="64" t="str">
        <f>Gantt!J9</f>
        <v>Sí</v>
      </c>
      <c r="I9" s="136"/>
    </row>
    <row r="10" ht="48" customHeight="1">
      <c r="A10" s="62" t="str">
        <v>C03</v>
      </c>
      <c r="B10" s="64" t="str">
        <v>Confirmar sede, accesos y disponibilidad · Confirmación sede</v>
      </c>
      <c r="C10" s="64" t="str">
        <v>Ambas</v>
      </c>
      <c r="D10" s="136" t="str">
        <v>Operaciones</v>
      </c>
      <c r="E10" s="79" t="str">
        <f>IF(COUNT(Gantt!I10)=0,"",Gantt!I10)</f>
      </c>
      <c r="F10" s="136"/>
      <c r="G10" s="136" t="str">
        <v>Pendiente</v>
      </c>
      <c r="H10" s="64" t="str">
        <f>Gantt!J10</f>
        <v>Sí</v>
      </c>
      <c r="I10" s="136"/>
    </row>
    <row r="11" ht="48" customHeight="1">
      <c r="A11" s="62" t="str">
        <v>C04</v>
      </c>
      <c r="B11" s="64" t="str">
        <v>Trazar recorrido 5K y puntos conflictivos · Plano 5K</v>
      </c>
      <c r="C11" s="64" t="str">
        <v>5K</v>
      </c>
      <c r="D11" s="136" t="str">
        <v>Ruta y voluntariado</v>
      </c>
      <c r="E11" s="79" t="str">
        <f>IF(COUNT(Gantt!I11)=0,"",Gantt!I11)</f>
      </c>
      <c r="F11" s="136"/>
      <c r="G11" s="136" t="str">
        <v>Pendiente</v>
      </c>
      <c r="H11" s="64" t="str">
        <f>Gantt!J11</f>
        <v>Sí</v>
      </c>
      <c r="I11" s="136"/>
    </row>
    <row r="12" ht="48" customHeight="1">
      <c r="A12" s="62" t="str">
        <v>C05</v>
      </c>
      <c r="B12" s="64" t="str">
        <v>Trazar 10K, tramos alejados y retornos · Plano 10K</v>
      </c>
      <c r="C12" s="64" t="str">
        <v>10K</v>
      </c>
      <c r="D12" s="136" t="str">
        <v>Ruta y voluntariado</v>
      </c>
      <c r="E12" s="79" t="str">
        <f>IF(COUNT(Gantt!I12)=0,"",Gantt!I12)</f>
      </c>
      <c r="F12" s="136"/>
      <c r="G12" s="136" t="str">
        <v>Pendiente</v>
      </c>
      <c r="H12" s="64" t="str">
        <f>Gantt!J12</f>
        <v>No</v>
      </c>
      <c r="I12" s="136"/>
    </row>
    <row r="13" ht="48" customHeight="1">
      <c r="A13" s="62" t="str">
        <v>C06</v>
      </c>
      <c r="B13" s="64" t="str">
        <v>Validar medición y método de distancia · Registro de medición</v>
      </c>
      <c r="C13" s="64" t="str">
        <v>Ambas</v>
      </c>
      <c r="D13" s="136" t="str">
        <v>Ruta y voluntariado</v>
      </c>
      <c r="E13" s="79" t="str">
        <f>IF(COUNT(Gantt!I13)=0,"",Gantt!I13)</f>
      </c>
      <c r="F13" s="136"/>
      <c r="G13" s="136" t="str">
        <v>Pendiente</v>
      </c>
      <c r="H13" s="64" t="str">
        <f>Gantt!J13</f>
        <v>Sí</v>
      </c>
      <c r="I13" s="136"/>
    </row>
    <row r="14" ht="48" customHeight="1">
      <c r="A14" s="62" t="str">
        <v>C07</v>
      </c>
      <c r="B14" s="64" t="str">
        <v>Validar vueltas y separación de flujos 5K · Plano de giros y accesos</v>
      </c>
      <c r="C14" s="64" t="str">
        <v>5K</v>
      </c>
      <c r="D14" s="136" t="str">
        <v>Operaciones</v>
      </c>
      <c r="E14" s="79" t="str">
        <f>IF(COUNT(Gantt!I14)=0,"",Gantt!I14)</f>
      </c>
      <c r="F14" s="136"/>
      <c r="G14" s="136" t="str">
        <v>Pendiente</v>
      </c>
      <c r="H14" s="64" t="str">
        <f>Gantt!J14</f>
        <v>Sí</v>
      </c>
      <c r="I14" s="136"/>
    </row>
    <row r="15" ht="48" customHeight="1">
      <c r="A15" s="62" t="str">
        <v>C08</v>
      </c>
      <c r="B15" s="64" t="str">
        <v>Validar bifurcaciones y control de vueltas 10K · Plano señalizado 10K</v>
      </c>
      <c r="C15" s="64" t="str">
        <v>10K</v>
      </c>
      <c r="D15" s="136" t="str">
        <v>Operaciones</v>
      </c>
      <c r="E15" s="79" t="str">
        <f>IF(COUNT(Gantt!I15)=0,"",Gantt!I15)</f>
      </c>
      <c r="F15" s="136"/>
      <c r="G15" s="136" t="str">
        <v>Pendiente</v>
      </c>
      <c r="H15" s="64" t="str">
        <f>Gantt!J15</f>
        <v>No</v>
      </c>
      <c r="I15" s="136"/>
    </row>
    <row r="16" ht="48" customHeight="1">
      <c r="A16" s="62" t="str">
        <v>C09</v>
      </c>
      <c r="B16" s="64" t="str">
        <v>Acordar ventana de cierre y barrido 5K · Horario autorizado 5K</v>
      </c>
      <c r="C16" s="64" t="str">
        <v>5K</v>
      </c>
      <c r="D16" s="136" t="str">
        <v>Dirección</v>
      </c>
      <c r="E16" s="79" t="str">
        <f>IF(COUNT(Gantt!I16)=0,"",Gantt!I16)</f>
      </c>
      <c r="F16" s="136"/>
      <c r="G16" s="136" t="str">
        <v>Pendiente</v>
      </c>
      <c r="H16" s="64" t="str">
        <f>Gantt!J16</f>
        <v>Sí</v>
      </c>
      <c r="I16" s="136"/>
    </row>
    <row r="17" ht="48" customHeight="1">
      <c r="A17" s="62" t="str">
        <v>C10</v>
      </c>
      <c r="B17" s="64" t="str">
        <v>Acordar cierre extendido y barrido 10K · Horario autorizado 10K</v>
      </c>
      <c r="C17" s="64" t="str">
        <v>10K</v>
      </c>
      <c r="D17" s="136" t="str">
        <v>Dirección</v>
      </c>
      <c r="E17" s="79" t="str">
        <f>IF(COUNT(Gantt!I17)=0,"",Gantt!I17)</f>
      </c>
      <c r="F17" s="136"/>
      <c r="G17" s="136" t="str">
        <v>Pendiente</v>
      </c>
      <c r="H17" s="64" t="str">
        <f>Gantt!J17</f>
        <v>No</v>
      </c>
      <c r="I17" s="136"/>
    </row>
    <row r="18" ht="48" customHeight="1">
      <c r="A18" s="62" t="str">
        <v>C11</v>
      </c>
      <c r="B18" s="64" t="str">
        <v>Evaluar riesgos, clima y atención médica · Plan validado</v>
      </c>
      <c r="C18" s="64" t="str">
        <v>Ambas</v>
      </c>
      <c r="D18" s="136" t="str">
        <v>Seguridad y atención médica</v>
      </c>
      <c r="E18" s="79" t="str">
        <f>IF(COUNT(Gantt!I18)=0,"",Gantt!I18)</f>
      </c>
      <c r="F18" s="136"/>
      <c r="G18" s="136" t="str">
        <v>Pendiente</v>
      </c>
      <c r="H18" s="64" t="str">
        <f>Gantt!J18</f>
        <v>Sí</v>
      </c>
      <c r="I18" s="136"/>
    </row>
    <row r="19" ht="48" customHeight="1">
      <c r="A19" s="62" t="str">
        <v>C12</v>
      </c>
      <c r="B19" s="64" t="str">
        <v>Definir hidratación 5K desde evaluación · Puntos, acceso y reposición</v>
      </c>
      <c r="C19" s="64" t="str">
        <v>5K</v>
      </c>
      <c r="D19" s="136" t="str">
        <v>Seguridad y atención médica</v>
      </c>
      <c r="E19" s="79" t="str">
        <f>IF(COUNT(Gantt!I19)=0,"",Gantt!I19)</f>
      </c>
      <c r="F19" s="136"/>
      <c r="G19" s="136" t="str">
        <v>Pendiente</v>
      </c>
      <c r="H19" s="64" t="str">
        <f>Gantt!J19</f>
        <v>Sí</v>
      </c>
      <c r="I19" s="136"/>
    </row>
    <row r="20" ht="48" customHeight="1">
      <c r="A20" s="62" t="str">
        <v>C13</v>
      </c>
      <c r="B20" s="64" t="str">
        <v>Definir atención en tramos adicionales 10K · Cobertura, reposición y retiro</v>
      </c>
      <c r="C20" s="64" t="str">
        <v>10K</v>
      </c>
      <c r="D20" s="136" t="str">
        <v>Seguridad y atención médica</v>
      </c>
      <c r="E20" s="79" t="str">
        <f>IF(COUNT(Gantt!I20)=0,"",Gantt!I20)</f>
      </c>
      <c r="F20" s="136"/>
      <c r="G20" s="136" t="str">
        <v>Pendiente</v>
      </c>
      <c r="H20" s="64" t="str">
        <f>Gantt!J20</f>
        <v>No</v>
      </c>
      <c r="I20" s="136"/>
    </row>
    <row r="21" ht="48" customHeight="1">
      <c r="A21" s="62" t="str">
        <v>C14</v>
      </c>
      <c r="B21" s="64" t="str">
        <v>Cotizar infraestructura con plano y horarios · Cotizaciones comparables</v>
      </c>
      <c r="C21" s="64" t="str">
        <v>Ambas</v>
      </c>
      <c r="D21" s="136" t="str">
        <v>Operaciones</v>
      </c>
      <c r="E21" s="79" t="str">
        <f>IF(COUNT(Gantt!I21)=0,"",Gantt!I21)</f>
      </c>
      <c r="F21" s="136"/>
      <c r="G21" s="136" t="str">
        <v>Pendiente</v>
      </c>
      <c r="H21" s="64" t="str">
        <f>Gantt!J21</f>
        <v>Sí</v>
      </c>
      <c r="I21" s="136"/>
    </row>
    <row r="22" ht="48" customHeight="1">
      <c r="A22" s="62" t="str">
        <v>C15</v>
      </c>
      <c r="B22" s="64" t="str">
        <v>Cerrar presupuesto y anticipos · Presupuesto autorizado</v>
      </c>
      <c r="C22" s="64" t="str">
        <v>Ambas</v>
      </c>
      <c r="D22" s="136" t="str">
        <v>Administración</v>
      </c>
      <c r="E22" s="79" t="str">
        <f>IF(COUNT(Gantt!I22)=0,"",Gantt!I22)</f>
      </c>
      <c r="F22" s="136"/>
      <c r="G22" s="136" t="str">
        <v>Pendiente</v>
      </c>
      <c r="H22" s="64" t="str">
        <f>Gantt!J22</f>
        <v>Sí</v>
      </c>
      <c r="I22" s="136"/>
    </row>
    <row r="23" ht="48" customHeight="1">
      <c r="A23" s="62" t="str">
        <v>C16</v>
      </c>
      <c r="B23" s="64" t="str">
        <v>Confirmar patrocinios por escrito · Acuerdo y evidencia de cobro</v>
      </c>
      <c r="C23" s="64" t="str">
        <v>Ambas</v>
      </c>
      <c r="D23" s="136" t="str">
        <v>Dirección</v>
      </c>
      <c r="E23" s="79" t="str">
        <f>IF(COUNT(Gantt!I23)=0,"",Gantt!I23)</f>
      </c>
      <c r="F23" s="136"/>
      <c r="G23" s="136" t="str">
        <v>Pendiente</v>
      </c>
      <c r="H23" s="64" t="str">
        <f>Gantt!J23</f>
        <v>Sí</v>
      </c>
      <c r="I23" s="136"/>
    </row>
    <row r="24" ht="48" customHeight="1">
      <c r="A24" s="62" t="str">
        <v>C17</v>
      </c>
      <c r="B24" s="64" t="str">
        <v>Configurar inscripciones y categorías · Prueba de registro</v>
      </c>
      <c r="C24" s="64" t="str">
        <v>Ambas</v>
      </c>
      <c r="D24" s="136" t="str">
        <v>Inscripciones</v>
      </c>
      <c r="E24" s="79" t="str">
        <f>IF(COUNT(Gantt!I24)=0,"",Gantt!I24)</f>
      </c>
      <c r="F24" s="136"/>
      <c r="G24" s="136" t="str">
        <v>Pendiente</v>
      </c>
      <c r="H24" s="64" t="str">
        <f>Gantt!J24</f>
        <v>Sí</v>
      </c>
      <c r="I24" s="136"/>
    </row>
    <row r="25" ht="48" customHeight="1">
      <c r="A25" s="62" t="str">
        <v>C18</v>
      </c>
      <c r="B25" s="64" t="str">
        <v>Publicar información validada al corredor · Convocatoria aprobada</v>
      </c>
      <c r="C25" s="64" t="str">
        <v>Ambas</v>
      </c>
      <c r="D25" s="136" t="str">
        <v>Comunicación</v>
      </c>
      <c r="E25" s="79" t="str">
        <f>IF(COUNT(Gantt!I25)=0,"",Gantt!I25)</f>
      </c>
      <c r="F25" s="136"/>
      <c r="G25" s="136" t="str">
        <v>Pendiente</v>
      </c>
      <c r="H25" s="64" t="str">
        <f>Gantt!J25</f>
        <v>Sí</v>
      </c>
      <c r="I25" s="136"/>
    </row>
    <row r="26" ht="48" customHeight="1">
      <c r="A26" s="62" t="str">
        <v>C19</v>
      </c>
      <c r="B26" s="64" t="str">
        <v>Asignar roles, canales y relevos · Directorio y turnos</v>
      </c>
      <c r="C26" s="64" t="str">
        <v>Ambas</v>
      </c>
      <c r="D26" s="136" t="str">
        <v>Ruta y voluntariado</v>
      </c>
      <c r="E26" s="79" t="str">
        <f>IF(COUNT(Gantt!I26)=0,"",Gantt!I26)</f>
      </c>
      <c r="F26" s="136"/>
      <c r="G26" s="136" t="str">
        <v>Pendiente</v>
      </c>
      <c r="H26" s="64" t="str">
        <f>Gantt!J26</f>
        <v>Sí</v>
      </c>
      <c r="I26" s="136"/>
    </row>
    <row r="27" ht="48" customHeight="1">
      <c r="A27" s="62" t="str">
        <v>C20</v>
      </c>
      <c r="B27" s="64" t="str">
        <v>Revisar accesibilidad y servicios sede · Plano de sede</v>
      </c>
      <c r="C27" s="64" t="str">
        <v>Ambas</v>
      </c>
      <c r="D27" s="136" t="str">
        <v>Operaciones</v>
      </c>
      <c r="E27" s="79" t="str">
        <f>IF(COUNT(Gantt!I27)=0,"",Gantt!I27)</f>
      </c>
      <c r="F27" s="136"/>
      <c r="G27" s="136" t="str">
        <v>Pendiente</v>
      </c>
      <c r="H27" s="64" t="str">
        <f>Gantt!J27</f>
        <v>Sí</v>
      </c>
      <c r="I27" s="136"/>
    </row>
    <row r="28" ht="48" customHeight="1">
      <c r="A28" s="62" t="str">
        <v>C21</v>
      </c>
      <c r="B28" s="64" t="str">
        <v>Confirmar inventario, transporte y montaje · Orden de servicio</v>
      </c>
      <c r="C28" s="64" t="str">
        <v>Ambas</v>
      </c>
      <c r="D28" s="136" t="str">
        <v>Operaciones</v>
      </c>
      <c r="E28" s="79" t="str">
        <f>IF(COUNT(Gantt!I28)=0,"",Gantt!I28)</f>
      </c>
      <c r="F28" s="136"/>
      <c r="G28" s="136" t="str">
        <v>Pendiente</v>
      </c>
      <c r="H28" s="64" t="str">
        <f>Gantt!J28</f>
        <v>Sí</v>
      </c>
      <c r="I28" s="136"/>
    </row>
    <row r="29" ht="48" customHeight="1">
      <c r="A29" s="62" t="str">
        <v>C22</v>
      </c>
      <c r="B29" s="64" t="str">
        <v>Ensayar cierre, comunicación y emergencias · Registro de simulación</v>
      </c>
      <c r="C29" s="64" t="str">
        <v>Ambas</v>
      </c>
      <c r="D29" s="136" t="str">
        <v>Seguridad y atención médica</v>
      </c>
      <c r="E29" s="79" t="str">
        <f>IF(COUNT(Gantt!I29)=0,"",Gantt!I29)</f>
      </c>
      <c r="F29" s="136"/>
      <c r="G29" s="136" t="str">
        <v>Pendiente</v>
      </c>
      <c r="H29" s="64" t="str">
        <f>Gantt!J29</f>
        <v>Sí</v>
      </c>
      <c r="I29" s="136"/>
    </row>
    <row r="30" ht="48" customHeight="1">
      <c r="A30" s="62" t="str">
        <v>C23</v>
      </c>
      <c r="B30" s="64" t="str">
        <v>Revisar clima y criterio de suspensión · Decisión documentada</v>
      </c>
      <c r="C30" s="64" t="str">
        <v>Ambas</v>
      </c>
      <c r="D30" s="136" t="str">
        <v>Dirección</v>
      </c>
      <c r="E30" s="79" t="str">
        <f>IF(COUNT(Gantt!I30)=0,"",Gantt!I30)</f>
      </c>
      <c r="F30" s="136"/>
      <c r="G30" s="136" t="str">
        <v>Pendiente</v>
      </c>
      <c r="H30" s="64" t="str">
        <f>Gantt!J30</f>
        <v>Sí</v>
      </c>
      <c r="I30" s="136"/>
    </row>
    <row r="31" ht="48" customHeight="1">
      <c r="A31" s="62" t="str">
        <v>C24</v>
      </c>
      <c r="B31" s="64" t="str">
        <v>Montaje y recepción por zona · Acta de entrega</v>
      </c>
      <c r="C31" s="64" t="str">
        <v>Ambas</v>
      </c>
      <c r="D31" s="136" t="str">
        <v>Operaciones</v>
      </c>
      <c r="E31" s="79" t="str">
        <f>IF(COUNT(Gantt!I31)=0,"",Gantt!I31)</f>
      </c>
      <c r="F31" s="136"/>
      <c r="G31" s="136" t="str">
        <v>Pendiente</v>
      </c>
      <c r="H31" s="64" t="str">
        <f>Gantt!J31</f>
        <v>Sí</v>
      </c>
      <c r="I31" s="136"/>
    </row>
    <row r="32" ht="48" customHeight="1">
      <c r="A32" s="62" t="str">
        <v>C25</v>
      </c>
      <c r="B32" s="64" t="str">
        <v>Inspección de ruta y autorización salida · Checklist de apertura</v>
      </c>
      <c r="C32" s="64" t="str">
        <v>Ambas</v>
      </c>
      <c r="D32" s="136" t="str">
        <v>Dirección</v>
      </c>
      <c r="E32" s="79" t="str">
        <f>IF(COUNT(Gantt!I32)=0,"",Gantt!I32)</f>
      </c>
      <c r="F32" s="136"/>
      <c r="G32" s="136" t="str">
        <v>Pendiente</v>
      </c>
      <c r="H32" s="64" t="str">
        <f>Gantt!J32</f>
        <v>Sí</v>
      </c>
      <c r="I32" s="136"/>
    </row>
    <row r="33" ht="48" customHeight="1">
      <c r="A33" s="62" t="str">
        <v>C26</v>
      </c>
      <c r="B33" s="64" t="str">
        <v>Operar carrera y registrar incidencias · Bitácora operativa</v>
      </c>
      <c r="C33" s="64" t="str">
        <v>Ambas</v>
      </c>
      <c r="D33" s="136" t="str">
        <v>Operaciones</v>
      </c>
      <c r="E33" s="79" t="str">
        <f>IF(COUNT(Gantt!I33)=0,"",Gantt!I33)</f>
      </c>
      <c r="F33" s="136"/>
      <c r="G33" s="136" t="str">
        <v>Pendiente</v>
      </c>
      <c r="H33" s="64" t="str">
        <f>Gantt!J33</f>
        <v>Sí</v>
      </c>
      <c r="I33" s="136"/>
    </row>
    <row r="34" ht="48" customHeight="1">
      <c r="A34" s="62" t="str">
        <v>C27</v>
      </c>
      <c r="B34" s="64" t="str">
        <v>Barrido, liberación y desmontaje · Liberación coordinada</v>
      </c>
      <c r="C34" s="64" t="str">
        <v>Ambas</v>
      </c>
      <c r="D34" s="136" t="str">
        <v>Operaciones</v>
      </c>
      <c r="E34" s="79" t="str">
        <f>IF(COUNT(Gantt!I34)=0,"",Gantt!I34)</f>
      </c>
      <c r="F34" s="136"/>
      <c r="G34" s="136" t="str">
        <v>Pendiente</v>
      </c>
      <c r="H34" s="64" t="str">
        <f>Gantt!J34</f>
        <v>Sí</v>
      </c>
      <c r="I34" s="136"/>
    </row>
    <row r="35" ht="48" customHeight="1">
      <c r="A35" s="62" t="str">
        <v>C28</v>
      </c>
      <c r="B35" s="64" t="str">
        <v>Conciliar resultados e incidencias · Resultados revisados</v>
      </c>
      <c r="C35" s="64" t="str">
        <v>Ambas</v>
      </c>
      <c r="D35" s="136" t="str">
        <v>Inscripciones</v>
      </c>
      <c r="E35" s="79" t="str">
        <f>IF(COUNT(Gantt!I35)=0,"",Gantt!I35)</f>
      </c>
      <c r="F35" s="136"/>
      <c r="G35" s="136" t="str">
        <v>Pendiente</v>
      </c>
      <c r="H35" s="64" t="str">
        <f>Gantt!J35</f>
        <v>Sí</v>
      </c>
      <c r="I35" s="136"/>
    </row>
    <row r="36" ht="48" customHeight="1">
      <c r="A36" s="62" t="str">
        <v>C29</v>
      </c>
      <c r="B36" s="64" t="str">
        <v>Conciliar pagos e inventario devuelto · Saldos y devolución</v>
      </c>
      <c r="C36" s="64" t="str">
        <v>Ambas</v>
      </c>
      <c r="D36" s="136" t="str">
        <v>Administración</v>
      </c>
      <c r="E36" s="79" t="str">
        <f>IF(COUNT(Gantt!I36)=0,"",Gantt!I36)</f>
      </c>
      <c r="F36" s="136"/>
      <c r="G36" s="136" t="str">
        <v>Pendiente</v>
      </c>
      <c r="H36" s="64" t="str">
        <f>Gantt!J36</f>
        <v>Sí</v>
      </c>
      <c r="I36" s="136"/>
    </row>
    <row r="37" ht="48" customHeight="1">
      <c r="A37" s="62" t="str">
        <v>C30</v>
      </c>
      <c r="B37" s="64" t="str">
        <v>Evaluar aprendizajes y cerrar expediente · Informe de cierre</v>
      </c>
      <c r="C37" s="64" t="str">
        <v>Ambas</v>
      </c>
      <c r="D37" s="136" t="str">
        <v>Dirección</v>
      </c>
      <c r="E37" s="79" t="str">
        <f>IF(COUNT(Gantt!I37)=0,"",Gantt!I37)</f>
      </c>
      <c r="F37" s="136"/>
      <c r="G37" s="136" t="str">
        <v>Pendiente</v>
      </c>
      <c r="H37" s="64" t="str">
        <f>Gantt!J37</f>
        <v>Sí</v>
      </c>
      <c r="I37" s="136"/>
    </row>
    <row r="38" ht="24" customHeight="1">
      <c r="A38" s="37"/>
      <c r="B38" s="37"/>
      <c r="C38" s="37"/>
      <c r="D38" s="37"/>
      <c r="E38" s="37"/>
      <c r="F38" s="37"/>
      <c r="G38" s="37"/>
      <c r="H38" s="37"/>
      <c r="I38" s="37"/>
    </row>
    <row r="39" ht="24" customHeight="1">
      <c r="A39" s="39" t="str">
        <v>Marca Hecho sólo con evidencia. El color rojo señala Hecho sin evidencia. Fecha límite enlazada al Gantt; responsables editables. Gantt y Checklist tienen estados independientes.</v>
      </c>
      <c r="B39" s="39" t="str">
        <v>Marca Hecho sólo con evidencia. El color rojo señala Hecho sin evidencia. Fecha límite enlazada al Gantt; responsables editables. Gantt y Checklist tienen estados independientes.</v>
      </c>
      <c r="C39" s="39" t="str">
        <v>Marca Hecho sólo con evidencia. El color rojo señala Hecho sin evidencia. Fecha límite enlazada al Gantt; responsables editables. Gantt y Checklist tienen estados independientes.</v>
      </c>
      <c r="D39" s="39" t="str">
        <v>Marca Hecho sólo con evidencia. El color rojo señala Hecho sin evidencia. Fecha límite enlazada al Gantt; responsables editables. Gantt y Checklist tienen estados independientes.</v>
      </c>
      <c r="E39" s="39" t="str">
        <v>Marca Hecho sólo con evidencia. El color rojo señala Hecho sin evidencia. Fecha límite enlazada al Gantt; responsables editables. Gantt y Checklist tienen estados independientes.</v>
      </c>
      <c r="F39" s="39" t="str">
        <v>Marca Hecho sólo con evidencia. El color rojo señala Hecho sin evidencia. Fecha límite enlazada al Gantt; responsables editables. Gantt y Checklist tienen estados independientes.</v>
      </c>
      <c r="G39" s="39" t="str">
        <v>Marca Hecho sólo con evidencia. El color rojo señala Hecho sin evidencia. Fecha límite enlazada al Gantt; responsables editables. Gantt y Checklist tienen estados independientes.</v>
      </c>
      <c r="H39" s="39" t="str">
        <v>Marca Hecho sólo con evidencia. El color rojo señala Hecho sin evidencia. Fecha límite enlazada al Gantt; responsables editables. Gantt y Checklist tienen estados independientes.</v>
      </c>
      <c r="I39" s="39" t="str">
        <v>Marca Hecho sólo con evidencia. El color rojo señala Hecho sin evidencia. Fecha límite enlazada al Gantt; responsables editables. Gantt y Checklist tienen estados independientes.</v>
      </c>
    </row>
    <row r="40" ht="24" customHeight="1">
      <c r="A40" s="37"/>
      <c r="B40" s="37"/>
      <c r="C40" s="37"/>
      <c r="D40" s="37"/>
      <c r="E40" s="37"/>
      <c r="F40" s="37"/>
      <c r="G40" s="37"/>
      <c r="H40" s="37"/>
      <c r="I40" s="37"/>
    </row>
    <row r="41" ht="30" customHeight="1">
      <c r="A41" s="53" t="str">
        <v>Contacto@guevarasports.com · WhatsApp +52 33 2200 7643 · https://www.guevarasports.com/infraestructura-eventos</v>
      </c>
      <c r="B41" s="53" t="str">
        <v>Contacto@guevarasports.com · WhatsApp +52 33 2200 7643 · https://www.guevarasports.com/infraestructura-eventos</v>
      </c>
      <c r="C41" s="53" t="str">
        <v>Contacto@guevarasports.com · WhatsApp +52 33 2200 7643 · https://www.guevarasports.com/infraestructura-eventos</v>
      </c>
      <c r="D41" s="53" t="str">
        <v>Contacto@guevarasports.com · WhatsApp +52 33 2200 7643 · https://www.guevarasports.com/infraestructura-eventos</v>
      </c>
      <c r="E41" s="53" t="str">
        <v>Contacto@guevarasports.com · WhatsApp +52 33 2200 7643 · https://www.guevarasports.com/infraestructura-eventos</v>
      </c>
      <c r="F41" s="53" t="str">
        <v>Contacto@guevarasports.com · WhatsApp +52 33 2200 7643 · https://www.guevarasports.com/infraestructura-eventos</v>
      </c>
      <c r="G41" s="53" t="str">
        <v>Contacto@guevarasports.com · WhatsApp +52 33 2200 7643 · https://www.guevarasports.com/infraestructura-eventos</v>
      </c>
      <c r="H41" s="53" t="str">
        <v>Contacto@guevarasports.com · WhatsApp +52 33 2200 7643 · https://www.guevarasports.com/infraestructura-eventos</v>
      </c>
      <c r="I41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autoFilter ref="A7:I37"/>
  <mergeCells>
    <mergeCell ref="A2:I2"/>
    <mergeCell ref="A3:I3"/>
    <mergeCell ref="A4:I4"/>
    <mergeCell ref="A41:I41"/>
    <mergeCell ref="A39:I39"/>
    <mergeCell ref="A1:B1"/>
  </mergeCells>
  <conditionalFormatting sqref="A8:I37">
    <cfRule type="expression" dxfId="2" priority="1">
      <formula>AND($G8="Hecho",$F8="")</formula>
    </cfRule>
  </conditionalFormatting>
  <dataValidations count="1">
    <dataValidation type="list" sqref="G8:G37">
      <formula1>"Pendiente,En curso,Hecho,Bloqueado,No aplica"</formula1>
    </dataValidation>
  </dataValidations>
  <hyperlinks>
    <hyperlink ref="A3" location="'Inicio'!A1" tooltip="Ir a la hoja Inicio"/>
    <hyperlink ref="A41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28d3d2de53d641c6"/>
</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7" topLeftCell="D8" activePane="bottomRight" state="frozen"/>
      <selection pane="bottomRight" activeCell="D8" sqref="D8"/>
    </sheetView>
  </sheetViews>
  <sheetFormatPr defaultRowHeight="15"/>
  <cols>
    <col min="1" max="1" width="8" hidden="0" customWidth="1"/>
    <col min="2" max="2" width="30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  <col min="9" max="9" width="15" hidden="0" customWidth="1"/>
    <col min="10" max="10" width="15" hidden="0" customWidth="1"/>
    <col min="11" max="11" width="15" hidden="0" customWidth="1"/>
    <col min="12" max="12" width="15" hidden="0" customWidth="1"/>
    <col min="13" max="13" width="32" hidden="0" customWidth="1"/>
    <col min="14" max="14" width="15" hidden="0" customWidth="1"/>
  </cols>
  <sheetData>
    <row r="1" ht="64" customHeight="1">
      <c r="A1" s="60" t="str">
        <v>05  /  GUEVARA SPORTS</v>
      </c>
      <c r="B1" s="60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ht="38" customHeight="1">
      <c r="A2" s="46" t="str">
        <v>Presupuesto y compromisos · MXN</v>
      </c>
      <c r="B2" s="46" t="str">
        <v>Presupuesto y compromisos · MXN</v>
      </c>
      <c r="C2" s="46" t="str">
        <v>Presupuesto y compromisos · MXN</v>
      </c>
      <c r="D2" s="46" t="str">
        <v>Presupuesto y compromisos · MXN</v>
      </c>
      <c r="E2" s="46" t="str">
        <v>Presupuesto y compromisos · MXN</v>
      </c>
      <c r="F2" s="46" t="str">
        <v>Presupuesto y compromisos · MXN</v>
      </c>
      <c r="G2" s="46" t="str">
        <v>Presupuesto y compromisos · MXN</v>
      </c>
      <c r="H2" s="46" t="str">
        <v>Presupuesto y compromisos · MXN</v>
      </c>
      <c r="I2" s="46" t="str">
        <v>Presupuesto y compromisos · MXN</v>
      </c>
      <c r="J2" s="46" t="str">
        <v>Presupuesto y compromisos · MXN</v>
      </c>
      <c r="K2" s="46" t="str">
        <v>Presupuesto y compromisos · MXN</v>
      </c>
      <c r="L2" s="46" t="str">
        <v>Presupuesto y compromisos · MXN</v>
      </c>
      <c r="M2" s="46" t="str">
        <v>Presupuesto y compromisos · MXN</v>
      </c>
      <c r="N2" s="46" t="str">
        <v>Presupuesto y compromisos · MXN</v>
      </c>
    </row>
    <row r="3" ht="24" customHeight="1">
      <c r="A3" s="47" t="inlineStr">
        <is>
          <t>← INICIO  /  PRESUPUESTO  /  VERSIÓN 1.0 · OCTUBRE 2026</t>
        </is>
      </c>
      <c r="B3" s="47"/>
      <c r="C3" s="47"/>
      <c r="D3" s="47"/>
      <c r="E3" s="47"/>
      <c r="F3" s="47"/>
      <c r="G3" s="47"/>
      <c r="H3" s="47"/>
      <c r="I3" s="47"/>
      <c r="J3" s="47"/>
      <c r="K3" s="47"/>
      <c r="L3" s="47"/>
      <c r="M3" s="47"/>
      <c r="N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  <c r="I4" s="39" t="str">
        <v>Ámbar = captura editable · Blanco = fórmula o referencia · Revisar antes de contratar u operar</v>
      </c>
      <c r="J4" s="39" t="str">
        <v>Ámbar = captura editable · Blanco = fórmula o referencia · Revisar antes de contratar u operar</v>
      </c>
      <c r="K4" s="39" t="str">
        <v>Ámbar = captura editable · Blanco = fórmula o referencia · Revisar antes de contratar u operar</v>
      </c>
      <c r="L4" s="39" t="str">
        <v>Ámbar = captura editable · Blanco = fórmula o referencia · Revisar antes de contratar u operar</v>
      </c>
      <c r="M4" s="39" t="str">
        <v>Ámbar = captura editable · Blanco = fórmula o referencia · Revisar antes de contratar u operar</v>
      </c>
      <c r="N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</row>
    <row r="6" ht="24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</row>
    <row r="7" ht="48" customHeight="1">
      <c r="A7" s="51" t="str">
        <v>ID</v>
      </c>
      <c r="B7" s="51" t="str">
        <v>Concepto</v>
      </c>
      <c r="C7" s="51" t="str">
        <v>Base</v>
      </c>
      <c r="D7" s="51" t="str">
        <v>Cantidad manual</v>
      </c>
      <c r="E7" s="51" t="str">
        <v>Cantidad activa</v>
      </c>
      <c r="F7" s="51" t="str">
        <v>Precio neto unit.</v>
      </c>
      <c r="G7" s="51" t="str">
        <v>Tasa impuesto</v>
      </c>
      <c r="H7" s="51" t="str">
        <v>Subtotal neto</v>
      </c>
      <c r="I7" s="51" t="str">
        <v>Impuesto</v>
      </c>
      <c r="J7" s="51" t="str">
        <v>Costo bruto</v>
      </c>
      <c r="K7" s="51" t="str">
        <v>Anticipo pagado</v>
      </c>
      <c r="L7" s="51" t="str">
        <v>Saldo</v>
      </c>
      <c r="M7" s="51" t="str">
        <v>Proveedor / cotización</v>
      </c>
      <c r="N7" s="51" t="str">
        <v>Vence saldo</v>
      </c>
    </row>
    <row r="8" ht="38" customHeight="1">
      <c r="A8" s="62" t="str">
        <v>P01</v>
      </c>
      <c r="B8" s="64" t="str">
        <v>Permisos / derechos</v>
      </c>
      <c r="C8" s="136" t="str">
        <v>Fijo</v>
      </c>
      <c r="D8" s="132"/>
      <c r="E8" s="68" t="n">
        <f>IF(C8="Fijo",1,IF(C8="Por inscrito",IF(COUNT(Parametros!$B$15)=0,"",Parametros!$B$15),IF(COUNT(D8)=0,"",D8)))</f>
        <v>1</v>
      </c>
      <c r="F8" s="134"/>
      <c r="G8" s="135"/>
      <c r="H8" s="82" t="str">
        <f>IF(OR(COUNT(E8)=0,COUNT(F8)=0),"",E8*F8)</f>
      </c>
      <c r="I8" s="82" t="str">
        <f>IF(OR(COUNT(H8)=0,COUNT(G8)=0),"",H8*G8)</f>
      </c>
      <c r="J8" s="82" t="str">
        <f>IF(OR(COUNT(H8)=0,COUNT(I8)=0),"",H8+I8)</f>
      </c>
      <c r="K8" s="134"/>
      <c r="L8" s="82" t="str">
        <f>IF(COUNT(J8)=0,"",J8-K8)</f>
      </c>
      <c r="M8" s="132"/>
      <c r="N8" s="137"/>
    </row>
    <row r="9" ht="38" customHeight="1">
      <c r="A9" s="62" t="str">
        <v>P02</v>
      </c>
      <c r="B9" s="64" t="str">
        <v>Uso de sede</v>
      </c>
      <c r="C9" s="136" t="str">
        <v>Fijo</v>
      </c>
      <c r="D9" s="132"/>
      <c r="E9" s="68" t="n">
        <f>IF(C9="Fijo",1,IF(C9="Por inscrito",IF(COUNT(Parametros!$B$15)=0,"",Parametros!$B$15),IF(COUNT(D9)=0,"",D9)))</f>
        <v>1</v>
      </c>
      <c r="F9" s="134"/>
      <c r="G9" s="135"/>
      <c r="H9" s="82" t="str">
        <f>IF(OR(COUNT(E9)=0,COUNT(F9)=0),"",E9*F9)</f>
      </c>
      <c r="I9" s="82" t="str">
        <f>IF(OR(COUNT(H9)=0,COUNT(G9)=0),"",H9*G9)</f>
      </c>
      <c r="J9" s="82" t="str">
        <f>IF(OR(COUNT(H9)=0,COUNT(I9)=0),"",H9+I9)</f>
      </c>
      <c r="K9" s="134"/>
      <c r="L9" s="82" t="str">
        <f>IF(COUNT(J9)=0,"",J9-K9)</f>
      </c>
      <c r="M9" s="132"/>
      <c r="N9" s="137"/>
    </row>
    <row r="10" ht="38" customHeight="1">
      <c r="A10" s="62" t="str">
        <v>P03</v>
      </c>
      <c r="B10" s="64" t="str">
        <v>Seguro / cobertura</v>
      </c>
      <c r="C10" s="136" t="str">
        <v>Fijo</v>
      </c>
      <c r="D10" s="132"/>
      <c r="E10" s="68" t="n">
        <f>IF(C10="Fijo",1,IF(C10="Por inscrito",IF(COUNT(Parametros!$B$15)=0,"",Parametros!$B$15),IF(COUNT(D10)=0,"",D10)))</f>
        <v>1</v>
      </c>
      <c r="F10" s="134"/>
      <c r="G10" s="135"/>
      <c r="H10" s="82" t="str">
        <f>IF(OR(COUNT(E10)=0,COUNT(F10)=0),"",E10*F10)</f>
      </c>
      <c r="I10" s="82" t="str">
        <f>IF(OR(COUNT(H10)=0,COUNT(G10)=0),"",H10*G10)</f>
      </c>
      <c r="J10" s="82" t="str">
        <f>IF(OR(COUNT(H10)=0,COUNT(I10)=0),"",H10+I10)</f>
      </c>
      <c r="K10" s="134"/>
      <c r="L10" s="82" t="str">
        <f>IF(COUNT(J10)=0,"",J10-K10)</f>
      </c>
      <c r="M10" s="132"/>
      <c r="N10" s="137"/>
    </row>
    <row r="11" ht="38" customHeight="1">
      <c r="A11" s="62" t="str">
        <v>P04</v>
      </c>
      <c r="B11" s="64" t="str">
        <v>Servicios médicos</v>
      </c>
      <c r="C11" s="136" t="str">
        <v>Manual</v>
      </c>
      <c r="D11" s="132"/>
      <c r="E11" s="68" t="str">
        <f>IF(C11="Fijo",1,IF(C11="Por inscrito",IF(COUNT(Parametros!$B$15)=0,"",Parametros!$B$15),IF(COUNT(D11)=0,"",D11)))</f>
      </c>
      <c r="F11" s="134"/>
      <c r="G11" s="135"/>
      <c r="H11" s="82" t="str">
        <f>IF(OR(COUNT(E11)=0,COUNT(F11)=0),"",E11*F11)</f>
      </c>
      <c r="I11" s="82" t="str">
        <f>IF(OR(COUNT(H11)=0,COUNT(G11)=0),"",H11*G11)</f>
      </c>
      <c r="J11" s="82" t="str">
        <f>IF(OR(COUNT(H11)=0,COUNT(I11)=0),"",H11+I11)</f>
      </c>
      <c r="K11" s="134"/>
      <c r="L11" s="82" t="str">
        <f>IF(COUNT(J11)=0,"",J11-K11)</f>
      </c>
      <c r="M11" s="132"/>
      <c r="N11" s="137"/>
    </row>
    <row r="12" ht="38" customHeight="1">
      <c r="A12" s="62" t="str">
        <v>P05</v>
      </c>
      <c r="B12" s="64" t="str">
        <v>Seguridad / apoyo vial</v>
      </c>
      <c r="C12" s="136" t="str">
        <v>Manual</v>
      </c>
      <c r="D12" s="132"/>
      <c r="E12" s="68" t="str">
        <f>IF(C12="Fijo",1,IF(C12="Por inscrito",IF(COUNT(Parametros!$B$15)=0,"",Parametros!$B$15),IF(COUNT(D12)=0,"",D12)))</f>
      </c>
      <c r="F12" s="134"/>
      <c r="G12" s="135"/>
      <c r="H12" s="82" t="str">
        <f>IF(OR(COUNT(E12)=0,COUNT(F12)=0),"",E12*F12)</f>
      </c>
      <c r="I12" s="82" t="str">
        <f>IF(OR(COUNT(H12)=0,COUNT(G12)=0),"",H12*G12)</f>
      </c>
      <c r="J12" s="82" t="str">
        <f>IF(OR(COUNT(H12)=0,COUNT(I12)=0),"",H12+I12)</f>
      </c>
      <c r="K12" s="134"/>
      <c r="L12" s="82" t="str">
        <f>IF(COUNT(J12)=0,"",J12-K12)</f>
      </c>
      <c r="M12" s="132"/>
      <c r="N12" s="137"/>
    </row>
    <row r="13" ht="38" customHeight="1">
      <c r="A13" s="62" t="str">
        <v>P06</v>
      </c>
      <c r="B13" s="64" t="str">
        <v>Vallas y delimitación</v>
      </c>
      <c r="C13" s="136" t="str">
        <v>Manual</v>
      </c>
      <c r="D13" s="132"/>
      <c r="E13" s="68" t="str">
        <f>IF(C13="Fijo",1,IF(C13="Por inscrito",IF(COUNT(Parametros!$B$15)=0,"",Parametros!$B$15),IF(COUNT(D13)=0,"",D13)))</f>
      </c>
      <c r="F13" s="134"/>
      <c r="G13" s="135"/>
      <c r="H13" s="82" t="str">
        <f>IF(OR(COUNT(E13)=0,COUNT(F13)=0),"",E13*F13)</f>
      </c>
      <c r="I13" s="82" t="str">
        <f>IF(OR(COUNT(H13)=0,COUNT(G13)=0),"",H13*G13)</f>
      </c>
      <c r="J13" s="82" t="str">
        <f>IF(OR(COUNT(H13)=0,COUNT(I13)=0),"",H13+I13)</f>
      </c>
      <c r="K13" s="134"/>
      <c r="L13" s="82" t="str">
        <f>IF(COUNT(J13)=0,"",J13-K13)</f>
      </c>
      <c r="M13" s="132"/>
      <c r="N13" s="137"/>
    </row>
    <row r="14" ht="38" customHeight="1">
      <c r="A14" s="62" t="str">
        <v>P07</v>
      </c>
      <c r="B14" s="64" t="str">
        <v>Arco / salida-meta</v>
      </c>
      <c r="C14" s="136" t="str">
        <v>Manual</v>
      </c>
      <c r="D14" s="132"/>
      <c r="E14" s="68" t="str">
        <f>IF(C14="Fijo",1,IF(C14="Por inscrito",IF(COUNT(Parametros!$B$15)=0,"",Parametros!$B$15),IF(COUNT(D14)=0,"",D14)))</f>
      </c>
      <c r="F14" s="134"/>
      <c r="G14" s="135"/>
      <c r="H14" s="82" t="str">
        <f>IF(OR(COUNT(E14)=0,COUNT(F14)=0),"",E14*F14)</f>
      </c>
      <c r="I14" s="82" t="str">
        <f>IF(OR(COUNT(H14)=0,COUNT(G14)=0),"",H14*G14)</f>
      </c>
      <c r="J14" s="82" t="str">
        <f>IF(OR(COUNT(H14)=0,COUNT(I14)=0),"",H14+I14)</f>
      </c>
      <c r="K14" s="134"/>
      <c r="L14" s="82" t="str">
        <f>IF(COUNT(J14)=0,"",J14-K14)</f>
      </c>
      <c r="M14" s="132"/>
      <c r="N14" s="137"/>
    </row>
    <row r="15" ht="38" customHeight="1">
      <c r="A15" s="62" t="str">
        <v>P08</v>
      </c>
      <c r="B15" s="64" t="str">
        <v>Carpas y mobiliario</v>
      </c>
      <c r="C15" s="136" t="str">
        <v>Manual</v>
      </c>
      <c r="D15" s="132"/>
      <c r="E15" s="68" t="str">
        <f>IF(C15="Fijo",1,IF(C15="Por inscrito",IF(COUNT(Parametros!$B$15)=0,"",Parametros!$B$15),IF(COUNT(D15)=0,"",D15)))</f>
      </c>
      <c r="F15" s="134"/>
      <c r="G15" s="135"/>
      <c r="H15" s="82" t="str">
        <f>IF(OR(COUNT(E15)=0,COUNT(F15)=0),"",E15*F15)</f>
      </c>
      <c r="I15" s="82" t="str">
        <f>IF(OR(COUNT(H15)=0,COUNT(G15)=0),"",H15*G15)</f>
      </c>
      <c r="J15" s="82" t="str">
        <f>IF(OR(COUNT(H15)=0,COUNT(I15)=0),"",H15+I15)</f>
      </c>
      <c r="K15" s="134"/>
      <c r="L15" s="82" t="str">
        <f>IF(COUNT(J15)=0,"",J15-K15)</f>
      </c>
      <c r="M15" s="132"/>
      <c r="N15" s="137"/>
    </row>
    <row r="16" ht="38" customHeight="1">
      <c r="A16" s="62" t="str">
        <v>P09</v>
      </c>
      <c r="B16" s="64" t="str">
        <v>Audio y energía</v>
      </c>
      <c r="C16" s="136" t="str">
        <v>Manual</v>
      </c>
      <c r="D16" s="132"/>
      <c r="E16" s="68" t="str">
        <f>IF(C16="Fijo",1,IF(C16="Por inscrito",IF(COUNT(Parametros!$B$15)=0,"",Parametros!$B$15),IF(COUNT(D16)=0,"",D16)))</f>
      </c>
      <c r="F16" s="134"/>
      <c r="G16" s="135"/>
      <c r="H16" s="82" t="str">
        <f>IF(OR(COUNT(E16)=0,COUNT(F16)=0),"",E16*F16)</f>
      </c>
      <c r="I16" s="82" t="str">
        <f>IF(OR(COUNT(H16)=0,COUNT(G16)=0),"",H16*G16)</f>
      </c>
      <c r="J16" s="82" t="str">
        <f>IF(OR(COUNT(H16)=0,COUNT(I16)=0),"",H16+I16)</f>
      </c>
      <c r="K16" s="134"/>
      <c r="L16" s="82" t="str">
        <f>IF(COUNT(J16)=0,"",J16-K16)</f>
      </c>
      <c r="M16" s="132"/>
      <c r="N16" s="137"/>
    </row>
    <row r="17" ht="38" customHeight="1">
      <c r="A17" s="62" t="str">
        <v>P10</v>
      </c>
      <c r="B17" s="64" t="str">
        <v>Sanitarios y limpieza</v>
      </c>
      <c r="C17" s="136" t="str">
        <v>Manual</v>
      </c>
      <c r="D17" s="132"/>
      <c r="E17" s="68" t="str">
        <f>IF(C17="Fijo",1,IF(C17="Por inscrito",IF(COUNT(Parametros!$B$15)=0,"",Parametros!$B$15),IF(COUNT(D17)=0,"",D17)))</f>
      </c>
      <c r="F17" s="134"/>
      <c r="G17" s="135"/>
      <c r="H17" s="82" t="str">
        <f>IF(OR(COUNT(E17)=0,COUNT(F17)=0),"",E17*F17)</f>
      </c>
      <c r="I17" s="82" t="str">
        <f>IF(OR(COUNT(H17)=0,COUNT(G17)=0),"",H17*G17)</f>
      </c>
      <c r="J17" s="82" t="str">
        <f>IF(OR(COUNT(H17)=0,COUNT(I17)=0),"",H17+I17)</f>
      </c>
      <c r="K17" s="134"/>
      <c r="L17" s="82" t="str">
        <f>IF(COUNT(J17)=0,"",J17-K17)</f>
      </c>
      <c r="M17" s="132"/>
      <c r="N17" s="137"/>
    </row>
    <row r="18" ht="38" customHeight="1">
      <c r="A18" s="62" t="str">
        <v>P11</v>
      </c>
      <c r="B18" s="64" t="str">
        <v>Hidratación / reposición</v>
      </c>
      <c r="C18" s="136" t="str">
        <v>Manual</v>
      </c>
      <c r="D18" s="132"/>
      <c r="E18" s="68" t="str">
        <f>IF(C18="Fijo",1,IF(C18="Por inscrito",IF(COUNT(Parametros!$B$15)=0,"",Parametros!$B$15),IF(COUNT(D18)=0,"",D18)))</f>
      </c>
      <c r="F18" s="134"/>
      <c r="G18" s="135"/>
      <c r="H18" s="82" t="str">
        <f>IF(OR(COUNT(E18)=0,COUNT(F18)=0),"",E18*F18)</f>
      </c>
      <c r="I18" s="82" t="str">
        <f>IF(OR(COUNT(H18)=0,COUNT(G18)=0),"",H18*G18)</f>
      </c>
      <c r="J18" s="82" t="str">
        <f>IF(OR(COUNT(H18)=0,COUNT(I18)=0),"",H18+I18)</f>
      </c>
      <c r="K18" s="134"/>
      <c r="L18" s="82" t="str">
        <f>IF(COUNT(J18)=0,"",J18-K18)</f>
      </c>
      <c r="M18" s="132"/>
      <c r="N18" s="137"/>
    </row>
    <row r="19" ht="38" customHeight="1">
      <c r="A19" s="62" t="str">
        <v>P12</v>
      </c>
      <c r="B19" s="64" t="str">
        <v>Señalización de ruta</v>
      </c>
      <c r="C19" s="136" t="str">
        <v>Manual</v>
      </c>
      <c r="D19" s="132"/>
      <c r="E19" s="68" t="str">
        <f>IF(C19="Fijo",1,IF(C19="Por inscrito",IF(COUNT(Parametros!$B$15)=0,"",Parametros!$B$15),IF(COUNT(D19)=0,"",D19)))</f>
      </c>
      <c r="F19" s="134"/>
      <c r="G19" s="135"/>
      <c r="H19" s="82" t="str">
        <f>IF(OR(COUNT(E19)=0,COUNT(F19)=0),"",E19*F19)</f>
      </c>
      <c r="I19" s="82" t="str">
        <f>IF(OR(COUNT(H19)=0,COUNT(G19)=0),"",H19*G19)</f>
      </c>
      <c r="J19" s="82" t="str">
        <f>IF(OR(COUNT(H19)=0,COUNT(I19)=0),"",H19+I19)</f>
      </c>
      <c r="K19" s="134"/>
      <c r="L19" s="82" t="str">
        <f>IF(COUNT(J19)=0,"",J19-K19)</f>
      </c>
      <c r="M19" s="132"/>
      <c r="N19" s="137"/>
    </row>
    <row r="20" ht="38" customHeight="1">
      <c r="A20" s="62" t="str">
        <v>P13</v>
      </c>
      <c r="B20" s="64" t="str">
        <v>Cronometraje</v>
      </c>
      <c r="C20" s="136" t="str">
        <v>Manual</v>
      </c>
      <c r="D20" s="132"/>
      <c r="E20" s="68" t="str">
        <f>IF(C20="Fijo",1,IF(C20="Por inscrito",IF(COUNT(Parametros!$B$15)=0,"",Parametros!$B$15),IF(COUNT(D20)=0,"",D20)))</f>
      </c>
      <c r="F20" s="134"/>
      <c r="G20" s="135"/>
      <c r="H20" s="82" t="str">
        <f>IF(OR(COUNT(E20)=0,COUNT(F20)=0),"",E20*F20)</f>
      </c>
      <c r="I20" s="82" t="str">
        <f>IF(OR(COUNT(H20)=0,COUNT(G20)=0),"",H20*G20)</f>
      </c>
      <c r="J20" s="82" t="str">
        <f>IF(OR(COUNT(H20)=0,COUNT(I20)=0),"",H20+I20)</f>
      </c>
      <c r="K20" s="134"/>
      <c r="L20" s="82" t="str">
        <f>IF(COUNT(J20)=0,"",J20-K20)</f>
      </c>
      <c r="M20" s="132"/>
      <c r="N20" s="137"/>
    </row>
    <row r="21" ht="38" customHeight="1">
      <c r="A21" s="62" t="str">
        <v>P14</v>
      </c>
      <c r="B21" s="64" t="str">
        <v>Número / chip individual</v>
      </c>
      <c r="C21" s="136" t="str">
        <v>Por inscrito</v>
      </c>
      <c r="D21" s="132"/>
      <c r="E21" s="68" t="str">
        <f>IF(C21="Fijo",1,IF(C21="Por inscrito",IF(COUNT(Parametros!$B$15)=0,"",Parametros!$B$15),IF(COUNT(D21)=0,"",D21)))</f>
      </c>
      <c r="F21" s="134"/>
      <c r="G21" s="135"/>
      <c r="H21" s="82" t="str">
        <f>IF(OR(COUNT(E21)=0,COUNT(F21)=0),"",E21*F21)</f>
      </c>
      <c r="I21" s="82" t="str">
        <f>IF(OR(COUNT(H21)=0,COUNT(G21)=0),"",H21*G21)</f>
      </c>
      <c r="J21" s="82" t="str">
        <f>IF(OR(COUNT(H21)=0,COUNT(I21)=0),"",H21+I21)</f>
      </c>
      <c r="K21" s="134"/>
      <c r="L21" s="82" t="str">
        <f>IF(COUNT(J21)=0,"",J21-K21)</f>
      </c>
      <c r="M21" s="132"/>
      <c r="N21" s="137"/>
    </row>
    <row r="22" ht="38" customHeight="1">
      <c r="A22" s="62" t="str">
        <v>P15</v>
      </c>
      <c r="B22" s="64" t="str">
        <v>Medalla / kit</v>
      </c>
      <c r="C22" s="136" t="str">
        <v>Por inscrito</v>
      </c>
      <c r="D22" s="132"/>
      <c r="E22" s="68" t="str">
        <f>IF(C22="Fijo",1,IF(C22="Por inscrito",IF(COUNT(Parametros!$B$15)=0,"",Parametros!$B$15),IF(COUNT(D22)=0,"",D22)))</f>
      </c>
      <c r="F22" s="134"/>
      <c r="G22" s="135"/>
      <c r="H22" s="82" t="str">
        <f>IF(OR(COUNT(E22)=0,COUNT(F22)=0),"",E22*F22)</f>
      </c>
      <c r="I22" s="82" t="str">
        <f>IF(OR(COUNT(H22)=0,COUNT(G22)=0),"",H22*G22)</f>
      </c>
      <c r="J22" s="82" t="str">
        <f>IF(OR(COUNT(H22)=0,COUNT(I22)=0),"",H22+I22)</f>
      </c>
      <c r="K22" s="134"/>
      <c r="L22" s="82" t="str">
        <f>IF(COUNT(J22)=0,"",J22-K22)</f>
      </c>
      <c r="M22" s="132"/>
      <c r="N22" s="137"/>
    </row>
    <row r="23" ht="38" customHeight="1">
      <c r="A23" s="62" t="str">
        <v>P16</v>
      </c>
      <c r="B23" s="64" t="str">
        <v>Personal operativo</v>
      </c>
      <c r="C23" s="136" t="str">
        <v>Manual</v>
      </c>
      <c r="D23" s="132"/>
      <c r="E23" s="68" t="str">
        <f>IF(C23="Fijo",1,IF(C23="Por inscrito",IF(COUNT(Parametros!$B$15)=0,"",Parametros!$B$15),IF(COUNT(D23)=0,"",D23)))</f>
      </c>
      <c r="F23" s="134"/>
      <c r="G23" s="135"/>
      <c r="H23" s="82" t="str">
        <f>IF(OR(COUNT(E23)=0,COUNT(F23)=0),"",E23*F23)</f>
      </c>
      <c r="I23" s="82" t="str">
        <f>IF(OR(COUNT(H23)=0,COUNT(G23)=0),"",H23*G23)</f>
      </c>
      <c r="J23" s="82" t="str">
        <f>IF(OR(COUNT(H23)=0,COUNT(I23)=0),"",H23+I23)</f>
      </c>
      <c r="K23" s="134"/>
      <c r="L23" s="82" t="str">
        <f>IF(COUNT(J23)=0,"",J23-K23)</f>
      </c>
      <c r="M23" s="132"/>
      <c r="N23" s="137"/>
    </row>
    <row r="24" ht="38" customHeight="1">
      <c r="A24" s="62" t="str">
        <v>P17</v>
      </c>
      <c r="B24" s="64" t="str">
        <v>Transporte y maniobras</v>
      </c>
      <c r="C24" s="136" t="str">
        <v>Manual</v>
      </c>
      <c r="D24" s="132"/>
      <c r="E24" s="68" t="str">
        <f>IF(C24="Fijo",1,IF(C24="Por inscrito",IF(COUNT(Parametros!$B$15)=0,"",Parametros!$B$15),IF(COUNT(D24)=0,"",D24)))</f>
      </c>
      <c r="F24" s="134"/>
      <c r="G24" s="135"/>
      <c r="H24" s="82" t="str">
        <f>IF(OR(COUNT(E24)=0,COUNT(F24)=0),"",E24*F24)</f>
      </c>
      <c r="I24" s="82" t="str">
        <f>IF(OR(COUNT(H24)=0,COUNT(G24)=0),"",H24*G24)</f>
      </c>
      <c r="J24" s="82" t="str">
        <f>IF(OR(COUNT(H24)=0,COUNT(I24)=0),"",H24+I24)</f>
      </c>
      <c r="K24" s="134"/>
      <c r="L24" s="82" t="str">
        <f>IF(COUNT(J24)=0,"",J24-K24)</f>
      </c>
      <c r="M24" s="132"/>
      <c r="N24" s="137"/>
    </row>
    <row r="25" ht="38" customHeight="1">
      <c r="A25" s="62" t="str">
        <v>P18</v>
      </c>
      <c r="B25" s="64" t="str">
        <v>Comunicación / diseño</v>
      </c>
      <c r="C25" s="136" t="str">
        <v>Fijo</v>
      </c>
      <c r="D25" s="132"/>
      <c r="E25" s="68" t="n">
        <f>IF(C25="Fijo",1,IF(C25="Por inscrito",IF(COUNT(Parametros!$B$15)=0,"",Parametros!$B$15),IF(COUNT(D25)=0,"",D25)))</f>
        <v>1</v>
      </c>
      <c r="F25" s="134"/>
      <c r="G25" s="135"/>
      <c r="H25" s="82" t="str">
        <f>IF(OR(COUNT(E25)=0,COUNT(F25)=0),"",E25*F25)</f>
      </c>
      <c r="I25" s="82" t="str">
        <f>IF(OR(COUNT(H25)=0,COUNT(G25)=0),"",H25*G25)</f>
      </c>
      <c r="J25" s="82" t="str">
        <f>IF(OR(COUNT(H25)=0,COUNT(I25)=0),"",H25+I25)</f>
      </c>
      <c r="K25" s="134"/>
      <c r="L25" s="82" t="str">
        <f>IF(COUNT(J25)=0,"",J25-K25)</f>
      </c>
      <c r="M25" s="132"/>
      <c r="N25" s="137"/>
    </row>
    <row r="26" ht="38" customHeight="1">
      <c r="A26" s="62" t="str">
        <v>P19</v>
      </c>
      <c r="B26" s="64" t="str">
        <v>Comisiones inscripción</v>
      </c>
      <c r="C26" s="136" t="str">
        <v>Por inscrito</v>
      </c>
      <c r="D26" s="132"/>
      <c r="E26" s="68" t="str">
        <f>IF(C26="Fijo",1,IF(C26="Por inscrito",IF(COUNT(Parametros!$B$15)=0,"",Parametros!$B$15),IF(COUNT(D26)=0,"",D26)))</f>
      </c>
      <c r="F26" s="134"/>
      <c r="G26" s="135"/>
      <c r="H26" s="82" t="str">
        <f>IF(OR(COUNT(E26)=0,COUNT(F26)=0),"",E26*F26)</f>
      </c>
      <c r="I26" s="82" t="str">
        <f>IF(OR(COUNT(H26)=0,COUNT(G26)=0),"",H26*G26)</f>
      </c>
      <c r="J26" s="82" t="str">
        <f>IF(OR(COUNT(H26)=0,COUNT(I26)=0),"",H26+I26)</f>
      </c>
      <c r="K26" s="134"/>
      <c r="L26" s="82" t="str">
        <f>IF(COUNT(J26)=0,"",J26-K26)</f>
      </c>
      <c r="M26" s="132"/>
      <c r="N26" s="137"/>
    </row>
    <row r="27" ht="38" customHeight="1">
      <c r="A27" s="62" t="str">
        <v>P20</v>
      </c>
      <c r="B27" s="64" t="str">
        <v>Otros definidos por organizador</v>
      </c>
      <c r="C27" s="136" t="str">
        <v>Manual</v>
      </c>
      <c r="D27" s="132"/>
      <c r="E27" s="68" t="str">
        <f>IF(C27="Fijo",1,IF(C27="Por inscrito",IF(COUNT(Parametros!$B$15)=0,"",Parametros!$B$15),IF(COUNT(D27)=0,"",D27)))</f>
      </c>
      <c r="F27" s="134"/>
      <c r="G27" s="135"/>
      <c r="H27" s="82" t="str">
        <f>IF(OR(COUNT(E27)=0,COUNT(F27)=0),"",E27*F27)</f>
      </c>
      <c r="I27" s="82" t="str">
        <f>IF(OR(COUNT(H27)=0,COUNT(G27)=0),"",H27*G27)</f>
      </c>
      <c r="J27" s="82" t="str">
        <f>IF(OR(COUNT(H27)=0,COUNT(I27)=0),"",H27+I27)</f>
      </c>
      <c r="K27" s="134"/>
      <c r="L27" s="82" t="str">
        <f>IF(COUNT(J27)=0,"",J27-K27)</f>
      </c>
      <c r="M27" s="132"/>
      <c r="N27" s="137"/>
    </row>
    <row r="28" ht="24" customHeight="1">
      <c r="A28" s="37"/>
      <c r="B28" s="37"/>
      <c r="C28" s="37"/>
      <c r="D28" s="37"/>
      <c r="E28" s="37"/>
      <c r="F28" s="37"/>
      <c r="G28" s="37"/>
      <c r="H28" s="44"/>
      <c r="I28" s="44"/>
      <c r="J28" s="44"/>
      <c r="K28" s="44"/>
      <c r="L28" s="44"/>
      <c r="M28" s="37"/>
      <c r="N28" s="37"/>
    </row>
    <row r="29" ht="24" customHeight="1">
      <c r="A29" s="37"/>
      <c r="B29" s="37"/>
      <c r="C29" s="37"/>
      <c r="D29" s="37"/>
      <c r="E29" s="37"/>
      <c r="F29" s="37"/>
      <c r="G29" s="37"/>
      <c r="H29" s="44"/>
      <c r="I29" s="44"/>
      <c r="J29" s="44"/>
      <c r="K29" s="44"/>
      <c r="L29" s="44"/>
      <c r="M29" s="37"/>
      <c r="N29" s="37"/>
    </row>
    <row r="30" ht="36" customHeight="1">
      <c r="A30" s="39" t="str">
        <v>No hay tarifas precargadas. Fijo usa 1 unidad; Manual usa cantidad capturada; Por inscrito usa el escenario activo. Una línea no usada debe capturarse con precio 0 y tasa 0.</v>
      </c>
      <c r="B30" s="39" t="str">
        <v>No hay tarifas precargadas. Fijo usa 1 unidad; Manual usa cantidad capturada; Por inscrito usa el escenario activo. Una línea no usada debe capturarse con precio 0 y tasa 0.</v>
      </c>
      <c r="C30" s="39" t="str">
        <v>No hay tarifas precargadas. Fijo usa 1 unidad; Manual usa cantidad capturada; Por inscrito usa el escenario activo. Una línea no usada debe capturarse con precio 0 y tasa 0.</v>
      </c>
      <c r="D30" s="39" t="str">
        <v>No hay tarifas precargadas. Fijo usa 1 unidad; Manual usa cantidad capturada; Por inscrito usa el escenario activo. Una línea no usada debe capturarse con precio 0 y tasa 0.</v>
      </c>
      <c r="E30" s="39" t="str">
        <v>No hay tarifas precargadas. Fijo usa 1 unidad; Manual usa cantidad capturada; Por inscrito usa el escenario activo. Una línea no usada debe capturarse con precio 0 y tasa 0.</v>
      </c>
      <c r="F30" s="39" t="str">
        <v>No hay tarifas precargadas. Fijo usa 1 unidad; Manual usa cantidad capturada; Por inscrito usa el escenario activo. Una línea no usada debe capturarse con precio 0 y tasa 0.</v>
      </c>
      <c r="G30" s="37"/>
      <c r="H30" s="81" t="str">
        <v>Costos identificados</v>
      </c>
      <c r="I30" s="81"/>
      <c r="J30" s="44" t="str">
        <f>IF(COUNT(J8:J27)=0,"",SUM(J8:J27))</f>
      </c>
      <c r="K30" s="44" t="n">
        <f>SUM(K8:K27)</f>
        <v>0</v>
      </c>
      <c r="L30" s="44" t="str">
        <f>IF(COUNT(J30)=0,"",J30-K30)</f>
      </c>
      <c r="M30" s="37"/>
      <c r="N30" s="37"/>
    </row>
    <row r="31" ht="36" customHeight="1">
      <c r="A31" s="39" t="str">
        <v>No hay tarifas precargadas. Fijo usa 1 unidad; Manual usa cantidad capturada; Por inscrito usa el escenario activo. Una línea no usada debe capturarse con precio 0 y tasa 0.</v>
      </c>
      <c r="B31" s="39" t="str">
        <v>No hay tarifas precargadas. Fijo usa 1 unidad; Manual usa cantidad capturada; Por inscrito usa el escenario activo. Una línea no usada debe capturarse con precio 0 y tasa 0.</v>
      </c>
      <c r="C31" s="39" t="str">
        <v>No hay tarifas precargadas. Fijo usa 1 unidad; Manual usa cantidad capturada; Por inscrito usa el escenario activo. Una línea no usada debe capturarse con precio 0 y tasa 0.</v>
      </c>
      <c r="D31" s="39" t="str">
        <v>No hay tarifas precargadas. Fijo usa 1 unidad; Manual usa cantidad capturada; Por inscrito usa el escenario activo. Una línea no usada debe capturarse con precio 0 y tasa 0.</v>
      </c>
      <c r="E31" s="39" t="str">
        <v>No hay tarifas precargadas. Fijo usa 1 unidad; Manual usa cantidad capturada; Por inscrito usa el escenario activo. Una línea no usada debe capturarse con precio 0 y tasa 0.</v>
      </c>
      <c r="F31" s="39" t="str">
        <v>No hay tarifas precargadas. Fijo usa 1 unidad; Manual usa cantidad capturada; Por inscrito usa el escenario activo. Una línea no usada debe capturarse con precio 0 y tasa 0.</v>
      </c>
      <c r="G31" s="37"/>
      <c r="H31" s="81" t="str">
        <v>Reserva contingencia</v>
      </c>
      <c r="I31" s="81"/>
      <c r="J31" s="44" t="str">
        <f>IF(OR(COUNT(J30)=0,COUNT(Parametros!B22)=0),"",J30*Parametros!B22)</f>
      </c>
      <c r="K31" s="44"/>
      <c r="L31" s="44"/>
      <c r="M31" s="37"/>
      <c r="N31" s="37"/>
    </row>
    <row r="32" ht="36" customHeight="1">
      <c r="A32" s="37"/>
      <c r="B32" s="37"/>
      <c r="C32" s="37"/>
      <c r="D32" s="37"/>
      <c r="E32" s="37"/>
      <c r="F32" s="37"/>
      <c r="G32" s="37"/>
      <c r="H32" s="81" t="str">
        <v>Costo + reserva</v>
      </c>
      <c r="I32" s="81"/>
      <c r="J32" s="44" t="str">
        <f>IF(OR(COUNT(J30)=0,COUNT(J31)=0),"",J30+J31)</f>
      </c>
      <c r="K32" s="44"/>
      <c r="L32" s="44"/>
      <c r="M32" s="37"/>
      <c r="N32" s="37"/>
    </row>
    <row r="33" ht="36" customHeight="1">
      <c r="A33" s="39" t="str">
        <v>Las tasas están vacías: captura el tratamiento fiscal confirmado para cada concepto. El saldo es costo menos anticipo; no incluye reserva.</v>
      </c>
      <c r="B33" s="39" t="str">
        <v>Las tasas están vacías: captura el tratamiento fiscal confirmado para cada concepto. El saldo es costo menos anticipo; no incluye reserva.</v>
      </c>
      <c r="C33" s="39" t="str">
        <v>Las tasas están vacías: captura el tratamiento fiscal confirmado para cada concepto. El saldo es costo menos anticipo; no incluye reserva.</v>
      </c>
      <c r="D33" s="39" t="str">
        <v>Las tasas están vacías: captura el tratamiento fiscal confirmado para cada concepto. El saldo es costo menos anticipo; no incluye reserva.</v>
      </c>
      <c r="E33" s="39" t="str">
        <v>Las tasas están vacías: captura el tratamiento fiscal confirmado para cada concepto. El saldo es costo menos anticipo; no incluye reserva.</v>
      </c>
      <c r="F33" s="39" t="str">
        <v>Las tasas están vacías: captura el tratamiento fiscal confirmado para cada concepto. El saldo es costo menos anticipo; no incluye reserva.</v>
      </c>
      <c r="G33" s="37"/>
      <c r="H33" s="81" t="str">
        <v>Inscripciones netas</v>
      </c>
      <c r="I33" s="81"/>
      <c r="J33" s="44" t="str">
        <f>IF(OR(COUNT(Parametros!B15)=0,COUNT(Parametros!B20)=0),"",Parametros!B15*Parametros!B20)</f>
      </c>
      <c r="K33" s="44"/>
      <c r="L33" s="44"/>
      <c r="M33" s="37"/>
      <c r="N33" s="37"/>
    </row>
    <row r="34" ht="36" customHeight="1">
      <c r="A34" s="39" t="str">
        <v>Las tasas están vacías: captura el tratamiento fiscal confirmado para cada concepto. El saldo es costo menos anticipo; no incluye reserva.</v>
      </c>
      <c r="B34" s="39" t="str">
        <v>Las tasas están vacías: captura el tratamiento fiscal confirmado para cada concepto. El saldo es costo menos anticipo; no incluye reserva.</v>
      </c>
      <c r="C34" s="39" t="str">
        <v>Las tasas están vacías: captura el tratamiento fiscal confirmado para cada concepto. El saldo es costo menos anticipo; no incluye reserva.</v>
      </c>
      <c r="D34" s="39" t="str">
        <v>Las tasas están vacías: captura el tratamiento fiscal confirmado para cada concepto. El saldo es costo menos anticipo; no incluye reserva.</v>
      </c>
      <c r="E34" s="39" t="str">
        <v>Las tasas están vacías: captura el tratamiento fiscal confirmado para cada concepto. El saldo es costo menos anticipo; no incluye reserva.</v>
      </c>
      <c r="F34" s="39" t="str">
        <v>Las tasas están vacías: captura el tratamiento fiscal confirmado para cada concepto. El saldo es costo menos anticipo; no incluye reserva.</v>
      </c>
      <c r="G34" s="37"/>
      <c r="H34" s="81" t="str">
        <v>Impuesto inscripciones</v>
      </c>
      <c r="I34" s="81"/>
      <c r="J34" s="44" t="str">
        <f>IF(OR(COUNT(J33)=0,COUNT(Parametros!B21)=0),"",J33*Parametros!B21)</f>
      </c>
      <c r="K34" s="44"/>
      <c r="L34" s="44"/>
      <c r="M34" s="37"/>
      <c r="N34" s="37"/>
    </row>
    <row r="35" ht="36" customHeight="1">
      <c r="A35" s="37"/>
      <c r="B35" s="37"/>
      <c r="C35" s="37"/>
      <c r="D35" s="37"/>
      <c r="E35" s="37"/>
      <c r="F35" s="37"/>
      <c r="G35" s="37"/>
      <c r="H35" s="81" t="str">
        <v>Cobro bruto inscripciones</v>
      </c>
      <c r="I35" s="81"/>
      <c r="J35" s="44" t="str">
        <f>IF(OR(COUNT(J33)=0,COUNT(J34)=0),"",J33+J34)</f>
      </c>
      <c r="K35" s="44"/>
      <c r="L35" s="44"/>
      <c r="M35" s="37"/>
      <c r="N35" s="37"/>
    </row>
    <row r="36" ht="36" customHeight="1">
      <c r="A36" s="39" t="str">
        <v>El resultado bruto incluye impuestos cobrados y pagados; NO representa utilidad fiscal ni caja libre. Confirma liquidaciones tributarias con administración.</v>
      </c>
      <c r="B36" s="39" t="str">
        <v>El resultado bruto incluye impuestos cobrados y pagados; NO representa utilidad fiscal ni caja libre. Confirma liquidaciones tributarias con administración.</v>
      </c>
      <c r="C36" s="39" t="str">
        <v>El resultado bruto incluye impuestos cobrados y pagados; NO representa utilidad fiscal ni caja libre. Confirma liquidaciones tributarias con administración.</v>
      </c>
      <c r="D36" s="39" t="str">
        <v>El resultado bruto incluye impuestos cobrados y pagados; NO representa utilidad fiscal ni caja libre. Confirma liquidaciones tributarias con administración.</v>
      </c>
      <c r="E36" s="39" t="str">
        <v>El resultado bruto incluye impuestos cobrados y pagados; NO representa utilidad fiscal ni caja libre. Confirma liquidaciones tributarias con administración.</v>
      </c>
      <c r="F36" s="39" t="str">
        <v>El resultado bruto incluye impuestos cobrados y pagados; NO representa utilidad fiscal ni caja libre. Confirma liquidaciones tributarias con administración.</v>
      </c>
      <c r="G36" s="37"/>
      <c r="H36" s="81" t="str">
        <v>Patrocinio confirmado efectivo</v>
      </c>
      <c r="I36" s="81"/>
      <c r="J36" s="44" t="n">
        <f>SUM(Patrocinios!H8:H17)</f>
        <v>0</v>
      </c>
      <c r="K36" s="44"/>
      <c r="L36" s="44"/>
      <c r="M36" s="37"/>
      <c r="N36" s="37"/>
    </row>
    <row r="37" ht="36" customHeight="1">
      <c r="A37" s="39" t="str">
        <v>El resultado bruto incluye impuestos cobrados y pagados; NO representa utilidad fiscal ni caja libre. Confirma liquidaciones tributarias con administración.</v>
      </c>
      <c r="B37" s="39" t="str">
        <v>El resultado bruto incluye impuestos cobrados y pagados; NO representa utilidad fiscal ni caja libre. Confirma liquidaciones tributarias con administración.</v>
      </c>
      <c r="C37" s="39" t="str">
        <v>El resultado bruto incluye impuestos cobrados y pagados; NO representa utilidad fiscal ni caja libre. Confirma liquidaciones tributarias con administración.</v>
      </c>
      <c r="D37" s="39" t="str">
        <v>El resultado bruto incluye impuestos cobrados y pagados; NO representa utilidad fiscal ni caja libre. Confirma liquidaciones tributarias con administración.</v>
      </c>
      <c r="E37" s="39" t="str">
        <v>El resultado bruto incluye impuestos cobrados y pagados; NO representa utilidad fiscal ni caja libre. Confirma liquidaciones tributarias con administración.</v>
      </c>
      <c r="F37" s="39" t="str">
        <v>El resultado bruto incluye impuestos cobrados y pagados; NO representa utilidad fiscal ni caja libre. Confirma liquidaciones tributarias con administración.</v>
      </c>
      <c r="G37" s="37"/>
      <c r="H37" s="81" t="str">
        <v>Ingresos brutos proyectados</v>
      </c>
      <c r="I37" s="81"/>
      <c r="J37" s="44" t="str">
        <f>IF(COUNT(J35)=0,"",J35+J36)</f>
      </c>
      <c r="K37" s="44"/>
      <c r="L37" s="44"/>
      <c r="M37" s="37"/>
      <c r="N37" s="37"/>
    </row>
    <row r="38" ht="36" customHeight="1">
      <c r="A38" s="37"/>
      <c r="B38" s="37"/>
      <c r="C38" s="37"/>
      <c r="D38" s="37"/>
      <c r="E38" s="37"/>
      <c r="F38" s="37"/>
      <c r="G38" s="37"/>
      <c r="H38" s="81" t="str">
        <v>Resultado bruto proyectado</v>
      </c>
      <c r="I38" s="81"/>
      <c r="J38" s="44" t="str">
        <f>IF(OR(COUNT(J32)=0,COUNT(J37)=0),"",J37-J32)</f>
      </c>
      <c r="K38" s="44"/>
      <c r="L38" s="44"/>
      <c r="M38" s="37"/>
      <c r="N38" s="37"/>
    </row>
    <row r="39" ht="24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</row>
    <row r="40" ht="24" customHeight="1">
      <c r="A40" s="72" t="str">
        <f>IF(COUNT(J8:J27)&lt;20,"PRESUPUESTO PARCIAL: faltan importes o tasas; no usar total para autorización final.","Capturas completas: revisar cotizaciones, impuestos y alcance antes de aprobar.")</f>
        <v>PRESUPUESTO PARCIAL: faltan importes o tasas; no usar total para autorización final.</v>
      </c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ht="24" customHeight="1">
      <c r="A41" s="72"/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ht="24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</row>
    <row r="43" ht="24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</row>
    <row r="44" ht="24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</row>
    <row r="45" ht="30" customHeight="1">
      <c r="A45" s="53" t="str">
        <v>Contacto@guevarasports.com · WhatsApp +52 33 2200 7643 · https://www.guevarasports.com/infraestructura-eventos</v>
      </c>
      <c r="B45" s="53" t="str">
        <v>Contacto@guevarasports.com · WhatsApp +52 33 2200 7643 · https://www.guevarasports.com/infraestructura-eventos</v>
      </c>
      <c r="C45" s="53" t="str">
        <v>Contacto@guevarasports.com · WhatsApp +52 33 2200 7643 · https://www.guevarasports.com/infraestructura-eventos</v>
      </c>
      <c r="D45" s="53" t="str">
        <v>Contacto@guevarasports.com · WhatsApp +52 33 2200 7643 · https://www.guevarasports.com/infraestructura-eventos</v>
      </c>
      <c r="E45" s="53" t="str">
        <v>Contacto@guevarasports.com · WhatsApp +52 33 2200 7643 · https://www.guevarasports.com/infraestructura-eventos</v>
      </c>
      <c r="F45" s="53" t="str">
        <v>Contacto@guevarasports.com · WhatsApp +52 33 2200 7643 · https://www.guevarasports.com/infraestructura-eventos</v>
      </c>
      <c r="G45" s="53" t="str">
        <v>Contacto@guevarasports.com · WhatsApp +52 33 2200 7643 · https://www.guevarasports.com/infraestructura-eventos</v>
      </c>
      <c r="H45" s="53" t="str">
        <v>Contacto@guevarasports.com · WhatsApp +52 33 2200 7643 · https://www.guevarasports.com/infraestructura-eventos</v>
      </c>
      <c r="I45" s="53" t="str">
        <v>Contacto@guevarasports.com · WhatsApp +52 33 2200 7643 · https://www.guevarasports.com/infraestructura-eventos</v>
      </c>
      <c r="J45" s="53" t="str">
        <v>Contacto@guevarasports.com · WhatsApp +52 33 2200 7643 · https://www.guevarasports.com/infraestructura-eventos</v>
      </c>
      <c r="K45" s="53" t="str">
        <v>Contacto@guevarasports.com · WhatsApp +52 33 2200 7643 · https://www.guevarasports.com/infraestructura-eventos</v>
      </c>
      <c r="L45" s="53" t="str">
        <v>Contacto@guevarasports.com · WhatsApp +52 33 2200 7643 · https://www.guevarasports.com/infraestructura-eventos</v>
      </c>
      <c r="M45" s="53" t="str">
        <v>Contacto@guevarasports.com · WhatsApp +52 33 2200 7643 · https://www.guevarasports.com/infraestructura-eventos</v>
      </c>
      <c r="N45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autoFilter ref="A7:N27"/>
  <mergeCells>
    <mergeCell ref="A2:N2"/>
    <mergeCell ref="A3:N3"/>
    <mergeCell ref="A4:N4"/>
    <mergeCell ref="A45:N45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A30:F31"/>
    <mergeCell ref="A33:F34"/>
    <mergeCell ref="A36:F37"/>
    <mergeCell ref="A40:N41"/>
    <mergeCell ref="A1:B1"/>
  </mergeCells>
  <conditionalFormatting sqref="L8:L27">
    <cfRule type="cellIs" dxfId="3" priority="1" operator="lessThan">
      <formula>0</formula>
    </cfRule>
  </conditionalFormatting>
  <dataValidations count="5">
    <dataValidation type="list" sqref="C8:C27">
      <formula1>"Fijo,Manual,Por inscrito"</formula1>
    </dataValidation>
    <dataValidation type="decimal" operator="greaterThanOrEqual" sqref="D8:D27">
      <formula1>0</formula1>
    </dataValidation>
    <dataValidation type="decimal" operator="greaterThanOrEqual" sqref="F8:F27">
      <formula1>0</formula1>
    </dataValidation>
    <dataValidation type="decimal" operator="greaterThanOrEqual" sqref="K8:K27">
      <formula1>0</formula1>
    </dataValidation>
    <dataValidation type="decimal" operator="between" sqref="G8:G27">
      <formula1>0</formula1>
      <formula2>1</formula2>
    </dataValidation>
  </dataValidations>
  <hyperlinks>
    <hyperlink ref="A3" location="'Inicio'!A1" tooltip="Ir a la hoja Inicio"/>
    <hyperlink ref="A45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4b774fbd302042dd"/>
</worksheet>
</file>

<file path=xl/worksheets/sheet6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7" topLeftCell="D8" activePane="bottomRight" state="frozen"/>
      <selection pane="bottomRight" activeCell="D8" sqref="D8"/>
    </sheetView>
  </sheetViews>
  <sheetFormatPr defaultRowHeight="15"/>
  <cols>
    <col min="1" max="1" width="15" hidden="0" customWidth="1"/>
    <col min="2" max="2" width="2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35" hidden="0" customWidth="1"/>
    <col min="8" max="8" width="15" hidden="0" customWidth="1"/>
    <col min="9" max="9" width="15" hidden="0" customWidth="1"/>
    <col min="10" max="10" width="32" hidden="0" customWidth="1"/>
  </cols>
  <sheetData>
    <row r="1" ht="64" customHeight="1">
      <c r="A1" s="60" t="str">
        <v>06  /  GUEVARA SPORTS</v>
      </c>
      <c r="B1" s="60"/>
      <c r="C1" s="37"/>
      <c r="D1" s="37"/>
      <c r="E1" s="37"/>
      <c r="F1" s="37"/>
      <c r="G1" s="37"/>
      <c r="H1" s="37"/>
      <c r="I1" s="37"/>
      <c r="J1" s="37"/>
    </row>
    <row r="2" ht="38" customHeight="1">
      <c r="A2" s="46" t="str">
        <v>Patrocinios: acuerdos y cobros</v>
      </c>
      <c r="B2" s="46" t="str">
        <v>Patrocinios: acuerdos y cobros</v>
      </c>
      <c r="C2" s="46" t="str">
        <v>Patrocinios: acuerdos y cobros</v>
      </c>
      <c r="D2" s="46" t="str">
        <v>Patrocinios: acuerdos y cobros</v>
      </c>
      <c r="E2" s="46" t="str">
        <v>Patrocinios: acuerdos y cobros</v>
      </c>
      <c r="F2" s="46" t="str">
        <v>Patrocinios: acuerdos y cobros</v>
      </c>
      <c r="G2" s="46" t="str">
        <v>Patrocinios: acuerdos y cobros</v>
      </c>
      <c r="H2" s="46" t="str">
        <v>Patrocinios: acuerdos y cobros</v>
      </c>
      <c r="I2" s="46" t="str">
        <v>Patrocinios: acuerdos y cobros</v>
      </c>
      <c r="J2" s="46" t="str">
        <v>Patrocinios: acuerdos y cobros</v>
      </c>
    </row>
    <row r="3" ht="24" customHeight="1">
      <c r="A3" s="47" t="inlineStr">
        <is>
          <t>← INICIO  /  PATROCINIOS  /  VERSIÓN 1.0 · OCTUBRE 2026</t>
        </is>
      </c>
      <c r="B3" s="47"/>
      <c r="C3" s="47"/>
      <c r="D3" s="47"/>
      <c r="E3" s="47"/>
      <c r="F3" s="47"/>
      <c r="G3" s="47"/>
      <c r="H3" s="47"/>
      <c r="I3" s="47"/>
      <c r="J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  <c r="I4" s="39" t="str">
        <v>Ámbar = captura editable · Blanco = fórmula o referencia · Revisar antes de contratar u operar</v>
      </c>
      <c r="J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  <c r="I5" s="49"/>
      <c r="J5" s="49"/>
    </row>
    <row r="6" ht="24" customHeight="1">
      <c r="A6" s="37"/>
      <c r="B6" s="37"/>
      <c r="C6" s="37"/>
      <c r="D6" s="37"/>
      <c r="E6" s="37"/>
      <c r="F6" s="37"/>
      <c r="G6" s="37"/>
      <c r="H6" s="37"/>
      <c r="I6" s="37"/>
      <c r="J6" s="37"/>
    </row>
    <row r="7" ht="34" customHeight="1">
      <c r="A7" s="51" t="str">
        <v>ID</v>
      </c>
      <c r="B7" s="51" t="str">
        <v>Patrocinador</v>
      </c>
      <c r="C7" s="51" t="str">
        <v>Tipo</v>
      </c>
      <c r="D7" s="51" t="str">
        <v>Estado</v>
      </c>
      <c r="E7" s="51" t="str">
        <v>Monto comprometido MXN</v>
      </c>
      <c r="F7" s="51" t="str">
        <v>Cobrado MXN</v>
      </c>
      <c r="G7" s="51" t="str">
        <v>Evidencia acuerdo</v>
      </c>
      <c r="H7" s="51" t="str">
        <v>Incluido presupuesto</v>
      </c>
      <c r="I7" s="51" t="str">
        <v>Vence cobro</v>
      </c>
      <c r="J7" s="51" t="str">
        <v>Entregable pactado</v>
      </c>
    </row>
    <row r="8" ht="38" customHeight="1">
      <c r="A8" s="62" t="str">
        <v>S01</v>
      </c>
      <c r="B8" s="132"/>
      <c r="C8" s="132"/>
      <c r="D8" s="132"/>
      <c r="E8" s="134"/>
      <c r="F8" s="134"/>
      <c r="G8" s="134"/>
      <c r="H8" s="82" t="n">
        <f>IF(AND(C8="Efectivo",D8="Confirmado",G8&lt;&gt;""),IF(COUNT(E8)=0,0,E8),0)</f>
        <v>0</v>
      </c>
      <c r="I8" s="137"/>
      <c r="J8" s="132"/>
    </row>
    <row r="9" ht="38" customHeight="1">
      <c r="A9" s="62" t="str">
        <v>S02</v>
      </c>
      <c r="B9" s="132"/>
      <c r="C9" s="132"/>
      <c r="D9" s="132"/>
      <c r="E9" s="134"/>
      <c r="F9" s="134"/>
      <c r="G9" s="134"/>
      <c r="H9" s="82" t="n">
        <f>IF(AND(C9="Efectivo",D9="Confirmado",G9&lt;&gt;""),IF(COUNT(E9)=0,0,E9),0)</f>
        <v>0</v>
      </c>
      <c r="I9" s="137"/>
      <c r="J9" s="132"/>
    </row>
    <row r="10" ht="38" customHeight="1">
      <c r="A10" s="62" t="str">
        <v>S03</v>
      </c>
      <c r="B10" s="132"/>
      <c r="C10" s="132"/>
      <c r="D10" s="132"/>
      <c r="E10" s="134"/>
      <c r="F10" s="134"/>
      <c r="G10" s="134"/>
      <c r="H10" s="82" t="n">
        <f>IF(AND(C10="Efectivo",D10="Confirmado",G10&lt;&gt;""),IF(COUNT(E10)=0,0,E10),0)</f>
        <v>0</v>
      </c>
      <c r="I10" s="137"/>
      <c r="J10" s="132"/>
    </row>
    <row r="11" ht="38" customHeight="1">
      <c r="A11" s="62" t="str">
        <v>S04</v>
      </c>
      <c r="B11" s="132"/>
      <c r="C11" s="132"/>
      <c r="D11" s="132"/>
      <c r="E11" s="134"/>
      <c r="F11" s="134"/>
      <c r="G11" s="134"/>
      <c r="H11" s="82" t="n">
        <f>IF(AND(C11="Efectivo",D11="Confirmado",G11&lt;&gt;""),IF(COUNT(E11)=0,0,E11),0)</f>
        <v>0</v>
      </c>
      <c r="I11" s="137"/>
      <c r="J11" s="132"/>
    </row>
    <row r="12" ht="38" customHeight="1">
      <c r="A12" s="62" t="str">
        <v>S05</v>
      </c>
      <c r="B12" s="132"/>
      <c r="C12" s="132"/>
      <c r="D12" s="132"/>
      <c r="E12" s="134"/>
      <c r="F12" s="134"/>
      <c r="G12" s="134"/>
      <c r="H12" s="82" t="n">
        <f>IF(AND(C12="Efectivo",D12="Confirmado",G12&lt;&gt;""),IF(COUNT(E12)=0,0,E12),0)</f>
        <v>0</v>
      </c>
      <c r="I12" s="137"/>
      <c r="J12" s="132"/>
    </row>
    <row r="13" ht="38" customHeight="1">
      <c r="A13" s="62" t="str">
        <v>S06</v>
      </c>
      <c r="B13" s="132"/>
      <c r="C13" s="132"/>
      <c r="D13" s="132"/>
      <c r="E13" s="134"/>
      <c r="F13" s="134"/>
      <c r="G13" s="134"/>
      <c r="H13" s="82" t="n">
        <f>IF(AND(C13="Efectivo",D13="Confirmado",G13&lt;&gt;""),IF(COUNT(E13)=0,0,E13),0)</f>
        <v>0</v>
      </c>
      <c r="I13" s="137"/>
      <c r="J13" s="132"/>
    </row>
    <row r="14" ht="38" customHeight="1">
      <c r="A14" s="62" t="str">
        <v>S07</v>
      </c>
      <c r="B14" s="132"/>
      <c r="C14" s="132"/>
      <c r="D14" s="132"/>
      <c r="E14" s="134"/>
      <c r="F14" s="134"/>
      <c r="G14" s="134"/>
      <c r="H14" s="82" t="n">
        <f>IF(AND(C14="Efectivo",D14="Confirmado",G14&lt;&gt;""),IF(COUNT(E14)=0,0,E14),0)</f>
        <v>0</v>
      </c>
      <c r="I14" s="137"/>
      <c r="J14" s="132"/>
    </row>
    <row r="15" ht="38" customHeight="1">
      <c r="A15" s="62" t="str">
        <v>S08</v>
      </c>
      <c r="B15" s="132"/>
      <c r="C15" s="132"/>
      <c r="D15" s="132"/>
      <c r="E15" s="134"/>
      <c r="F15" s="134"/>
      <c r="G15" s="134"/>
      <c r="H15" s="82" t="n">
        <f>IF(AND(C15="Efectivo",D15="Confirmado",G15&lt;&gt;""),IF(COUNT(E15)=0,0,E15),0)</f>
        <v>0</v>
      </c>
      <c r="I15" s="137"/>
      <c r="J15" s="132"/>
    </row>
    <row r="16" ht="38" customHeight="1">
      <c r="A16" s="62" t="str">
        <v>S09</v>
      </c>
      <c r="B16" s="132"/>
      <c r="C16" s="132"/>
      <c r="D16" s="132"/>
      <c r="E16" s="134"/>
      <c r="F16" s="134"/>
      <c r="G16" s="134"/>
      <c r="H16" s="82" t="n">
        <f>IF(AND(C16="Efectivo",D16="Confirmado",G16&lt;&gt;""),IF(COUNT(E16)=0,0,E16),0)</f>
        <v>0</v>
      </c>
      <c r="I16" s="137"/>
      <c r="J16" s="132"/>
    </row>
    <row r="17" ht="38" customHeight="1">
      <c r="A17" s="62" t="str">
        <v>S10</v>
      </c>
      <c r="B17" s="132"/>
      <c r="C17" s="132"/>
      <c r="D17" s="132"/>
      <c r="E17" s="134"/>
      <c r="F17" s="134"/>
      <c r="G17" s="134"/>
      <c r="H17" s="82" t="n">
        <f>IF(AND(C17="Efectivo",D17="Confirmado",G17&lt;&gt;""),IF(COUNT(E17)=0,0,E17),0)</f>
        <v>0</v>
      </c>
      <c r="I17" s="137"/>
      <c r="J17" s="132"/>
    </row>
    <row r="18" ht="24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</row>
    <row r="19" ht="24" customHeight="1">
      <c r="A19" s="39" t="str">
        <v>Sólo el efectivo con estado Confirmado y evidencia entra al presupuesto; se incluye monto comprometido, NO sólo cobrado. El cobrado es un control separado. Especie no se monetiza ni se descuenta automáticamente.</v>
      </c>
      <c r="B19" s="39" t="str">
        <v>Sólo el efectivo con estado Confirmado y evidencia entra al presupuesto; se incluye monto comprometido, NO sólo cobrado. El cobrado es un control separado. Especie no se monetiza ni se descuenta automáticamente.</v>
      </c>
      <c r="C19" s="39" t="str">
        <v>Sólo el efectivo con estado Confirmado y evidencia entra al presupuesto; se incluye monto comprometido, NO sólo cobrado. El cobrado es un control separado. Especie no se monetiza ni se descuenta automáticamente.</v>
      </c>
      <c r="D19" s="39" t="str">
        <v>Sólo el efectivo con estado Confirmado y evidencia entra al presupuesto; se incluye monto comprometido, NO sólo cobrado. El cobrado es un control separado. Especie no se monetiza ni se descuenta automáticamente.</v>
      </c>
      <c r="E19" s="39" t="str">
        <v>Sólo el efectivo con estado Confirmado y evidencia entra al presupuesto; se incluye monto comprometido, NO sólo cobrado. El cobrado es un control separado. Especie no se monetiza ni se descuenta automáticamente.</v>
      </c>
      <c r="F19" s="39" t="str">
        <v>Sólo el efectivo con estado Confirmado y evidencia entra al presupuesto; se incluye monto comprometido, NO sólo cobrado. El cobrado es un control separado. Especie no se monetiza ni se descuenta automáticamente.</v>
      </c>
      <c r="G19" s="39" t="str">
        <v>Sólo el efectivo con estado Confirmado y evidencia entra al presupuesto; se incluye monto comprometido, NO sólo cobrado. El cobrado es un control separado. Especie no se monetiza ni se descuenta automáticamente.</v>
      </c>
      <c r="H19" s="39" t="str">
        <v>Sólo el efectivo con estado Confirmado y evidencia entra al presupuesto; se incluye monto comprometido, NO sólo cobrado. El cobrado es un control separado. Especie no se monetiza ni se descuenta automáticamente.</v>
      </c>
      <c r="I19" s="39" t="str">
        <v>Sólo el efectivo con estado Confirmado y evidencia entra al presupuesto; se incluye monto comprometido, NO sólo cobrado. El cobrado es un control separado. Especie no se monetiza ni se descuenta automáticamente.</v>
      </c>
      <c r="J19" s="39" t="str">
        <v>Sólo el efectivo con estado Confirmado y evidencia entra al presupuesto; se incluye monto comprometido, NO sólo cobrado. El cobrado es un control separado. Especie no se monetiza ni se descuenta automáticamente.</v>
      </c>
    </row>
    <row r="20" ht="24" customHeight="1">
      <c r="A20" s="39" t="str">
        <v>Sólo el efectivo con estado Confirmado y evidencia entra al presupuesto; se incluye monto comprometido, NO sólo cobrado. El cobrado es un control separado. Especie no se monetiza ni se descuenta automáticamente.</v>
      </c>
      <c r="B20" s="39" t="str">
        <v>Sólo el efectivo con estado Confirmado y evidencia entra al presupuesto; se incluye monto comprometido, NO sólo cobrado. El cobrado es un control separado. Especie no se monetiza ni se descuenta automáticamente.</v>
      </c>
      <c r="C20" s="39" t="str">
        <v>Sólo el efectivo con estado Confirmado y evidencia entra al presupuesto; se incluye monto comprometido, NO sólo cobrado. El cobrado es un control separado. Especie no se monetiza ni se descuenta automáticamente.</v>
      </c>
      <c r="D20" s="39" t="str">
        <v>Sólo el efectivo con estado Confirmado y evidencia entra al presupuesto; se incluye monto comprometido, NO sólo cobrado. El cobrado es un control separado. Especie no se monetiza ni se descuenta automáticamente.</v>
      </c>
      <c r="E20" s="39" t="str">
        <v>Sólo el efectivo con estado Confirmado y evidencia entra al presupuesto; se incluye monto comprometido, NO sólo cobrado. El cobrado es un control separado. Especie no se monetiza ni se descuenta automáticamente.</v>
      </c>
      <c r="F20" s="39" t="str">
        <v>Sólo el efectivo con estado Confirmado y evidencia entra al presupuesto; se incluye monto comprometido, NO sólo cobrado. El cobrado es un control separado. Especie no se monetiza ni se descuenta automáticamente.</v>
      </c>
      <c r="G20" s="39" t="str">
        <v>Sólo el efectivo con estado Confirmado y evidencia entra al presupuesto; se incluye monto comprometido, NO sólo cobrado. El cobrado es un control separado. Especie no se monetiza ni se descuenta automáticamente.</v>
      </c>
      <c r="H20" s="39" t="str">
        <v>Sólo el efectivo con estado Confirmado y evidencia entra al presupuesto; se incluye monto comprometido, NO sólo cobrado. El cobrado es un control separado. Especie no se monetiza ni se descuenta automáticamente.</v>
      </c>
      <c r="I20" s="39" t="str">
        <v>Sólo el efectivo con estado Confirmado y evidencia entra al presupuesto; se incluye monto comprometido, NO sólo cobrado. El cobrado es un control separado. Especie no se monetiza ni se descuenta automáticamente.</v>
      </c>
      <c r="J20" s="39" t="str">
        <v>Sólo el efectivo con estado Confirmado y evidencia entra al presupuesto; se incluye monto comprometido, NO sólo cobrado. El cobrado es un control separado. Especie no se monetiza ni se descuenta automáticamente.</v>
      </c>
    </row>
    <row r="21" ht="24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</row>
    <row r="22" ht="24" customHeight="1">
      <c r="A22" s="39" t="str">
        <v>No dupliques patrocinios en ingresos ni descuentes especie de costos sin actualizar la cotización afectada.</v>
      </c>
      <c r="B22" s="39" t="str">
        <v>No dupliques patrocinios en ingresos ni descuentes especie de costos sin actualizar la cotización afectada.</v>
      </c>
      <c r="C22" s="39" t="str">
        <v>No dupliques patrocinios en ingresos ni descuentes especie de costos sin actualizar la cotización afectada.</v>
      </c>
      <c r="D22" s="39" t="str">
        <v>No dupliques patrocinios en ingresos ni descuentes especie de costos sin actualizar la cotización afectada.</v>
      </c>
      <c r="E22" s="39" t="str">
        <v>No dupliques patrocinios en ingresos ni descuentes especie de costos sin actualizar la cotización afectada.</v>
      </c>
      <c r="F22" s="39" t="str">
        <v>No dupliques patrocinios en ingresos ni descuentes especie de costos sin actualizar la cotización afectada.</v>
      </c>
      <c r="G22" s="39" t="str">
        <v>No dupliques patrocinios en ingresos ni descuentes especie de costos sin actualizar la cotización afectada.</v>
      </c>
      <c r="H22" s="39" t="str">
        <v>No dupliques patrocinios en ingresos ni descuentes especie de costos sin actualizar la cotización afectada.</v>
      </c>
      <c r="I22" s="39" t="str">
        <v>No dupliques patrocinios en ingresos ni descuentes especie de costos sin actualizar la cotización afectada.</v>
      </c>
      <c r="J22" s="39" t="str">
        <v>No dupliques patrocinios en ingresos ni descuentes especie de costos sin actualizar la cotización afectada.</v>
      </c>
    </row>
    <row r="23" ht="24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</row>
    <row r="24" ht="30" customHeight="1">
      <c r="A24" s="53" t="str">
        <v>Contacto@guevarasports.com · WhatsApp +52 33 2200 7643 · https://www.guevarasports.com/infraestructura-eventos</v>
      </c>
      <c r="B24" s="53" t="str">
        <v>Contacto@guevarasports.com · WhatsApp +52 33 2200 7643 · https://www.guevarasports.com/infraestructura-eventos</v>
      </c>
      <c r="C24" s="53" t="str">
        <v>Contacto@guevarasports.com · WhatsApp +52 33 2200 7643 · https://www.guevarasports.com/infraestructura-eventos</v>
      </c>
      <c r="D24" s="53" t="str">
        <v>Contacto@guevarasports.com · WhatsApp +52 33 2200 7643 · https://www.guevarasports.com/infraestructura-eventos</v>
      </c>
      <c r="E24" s="53" t="str">
        <v>Contacto@guevarasports.com · WhatsApp +52 33 2200 7643 · https://www.guevarasports.com/infraestructura-eventos</v>
      </c>
      <c r="F24" s="53" t="str">
        <v>Contacto@guevarasports.com · WhatsApp +52 33 2200 7643 · https://www.guevarasports.com/infraestructura-eventos</v>
      </c>
      <c r="G24" s="53" t="str">
        <v>Contacto@guevarasports.com · WhatsApp +52 33 2200 7643 · https://www.guevarasports.com/infraestructura-eventos</v>
      </c>
      <c r="H24" s="53" t="str">
        <v>Contacto@guevarasports.com · WhatsApp +52 33 2200 7643 · https://www.guevarasports.com/infraestructura-eventos</v>
      </c>
      <c r="I24" s="53" t="str">
        <v>Contacto@guevarasports.com · WhatsApp +52 33 2200 7643 · https://www.guevarasports.com/infraestructura-eventos</v>
      </c>
      <c r="J24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autoFilter ref="A7:J17"/>
  <mergeCells>
    <mergeCell ref="A2:J2"/>
    <mergeCell ref="A3:J3"/>
    <mergeCell ref="A4:J4"/>
    <mergeCell ref="A24:J24"/>
    <mergeCell ref="A19:J20"/>
    <mergeCell ref="A22:J22"/>
    <mergeCell ref="A1:B1"/>
  </mergeCells>
  <conditionalFormatting sqref="A8:J17">
    <cfRule type="expression" dxfId="4" priority="1">
      <formula>AND($D8="Confirmado",OR($G8="",COUNT($E8)=0))</formula>
    </cfRule>
  </conditionalFormatting>
  <dataValidations count="2">
    <dataValidation type="list" sqref="C8:C17">
      <formula1>"Efectivo,Especie"</formula1>
    </dataValidation>
    <dataValidation type="list" sqref="D8:D17">
      <formula1>"Prospecto,En negociación,Confirmado,Cancelado"</formula1>
    </dataValidation>
  </dataValidations>
  <hyperlinks>
    <hyperlink ref="A3" location="'Inicio'!A1" tooltip="Ir a la hoja Inicio"/>
    <hyperlink ref="A24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3b1040fcb4ec4d1a"/>
</worksheet>
</file>

<file path=xl/worksheets/sheet7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3" ySplit="7" topLeftCell="D8" activePane="bottomRight" state="frozen"/>
      <selection pane="bottomRight" activeCell="D8" sqref="D8"/>
    </sheetView>
  </sheetViews>
  <sheetFormatPr defaultRowHeight="15"/>
  <cols>
    <col min="1" max="1" width="15" hidden="0" customWidth="1"/>
    <col min="2" max="2" width="21" hidden="0" customWidth="1"/>
    <col min="3" max="3" width="36" hidden="0" customWidth="1"/>
    <col min="4" max="4" width="15" hidden="0" customWidth="1"/>
    <col min="5" max="5" width="15" hidden="0" customWidth="1"/>
    <col min="6" max="6" width="30" hidden="0" customWidth="1"/>
    <col min="7" max="7" width="30" hidden="0" customWidth="1"/>
    <col min="8" max="8" width="30" hidden="0" customWidth="1"/>
    <col min="9" max="9" width="15" hidden="0" customWidth="1"/>
    <col min="10" max="10" width="15" hidden="0" customWidth="1"/>
    <col min="11" max="11" width="15" hidden="0" customWidth="1"/>
  </cols>
  <sheetData>
    <row r="1" ht="64" customHeight="1">
      <c r="A1" s="60" t="str">
        <v>07  /  GUEVARA SPORTS</v>
      </c>
      <c r="B1" s="60"/>
      <c r="C1" s="37"/>
      <c r="D1" s="37"/>
      <c r="E1" s="37"/>
      <c r="F1" s="37"/>
      <c r="G1" s="37"/>
      <c r="H1" s="37"/>
      <c r="I1" s="37"/>
      <c r="J1" s="37"/>
      <c r="K1" s="37"/>
    </row>
    <row r="2" ht="38" customHeight="1">
      <c r="A2" s="46" t="str">
        <v>Inventario por zona y ficha de cotización</v>
      </c>
      <c r="B2" s="46" t="str">
        <v>Inventario por zona y ficha de cotización</v>
      </c>
      <c r="C2" s="46" t="str">
        <v>Inventario por zona y ficha de cotización</v>
      </c>
      <c r="D2" s="46" t="str">
        <v>Inventario por zona y ficha de cotización</v>
      </c>
      <c r="E2" s="46" t="str">
        <v>Inventario por zona y ficha de cotización</v>
      </c>
      <c r="F2" s="46" t="str">
        <v>Inventario por zona y ficha de cotización</v>
      </c>
      <c r="G2" s="46" t="str">
        <v>Inventario por zona y ficha de cotización</v>
      </c>
      <c r="H2" s="46" t="str">
        <v>Inventario por zona y ficha de cotización</v>
      </c>
      <c r="I2" s="46" t="str">
        <v>Inventario por zona y ficha de cotización</v>
      </c>
      <c r="J2" s="46" t="str">
        <v>Inventario por zona y ficha de cotización</v>
      </c>
      <c r="K2" s="46" t="str">
        <v>Inventario por zona y ficha de cotización</v>
      </c>
    </row>
    <row r="3" ht="24" customHeight="1">
      <c r="A3" s="47" t="inlineStr">
        <is>
          <t>← INICIO  /  INFRAESTRUCTURA  /  VERSIÓN 1.0 · OCTUBRE 2026</t>
        </is>
      </c>
      <c r="B3" s="47"/>
      <c r="C3" s="47"/>
      <c r="D3" s="47"/>
      <c r="E3" s="47"/>
      <c r="F3" s="47"/>
      <c r="G3" s="47"/>
      <c r="H3" s="47"/>
      <c r="I3" s="47"/>
      <c r="J3" s="47"/>
      <c r="K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  <c r="I4" s="39" t="str">
        <v>Ámbar = captura editable · Blanco = fórmula o referencia · Revisar antes de contratar u operar</v>
      </c>
      <c r="J4" s="39" t="str">
        <v>Ámbar = captura editable · Blanco = fórmula o referencia · Revisar antes de contratar u operar</v>
      </c>
      <c r="K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  <c r="I5" s="49"/>
      <c r="J5" s="49"/>
      <c r="K5" s="49"/>
    </row>
    <row r="6" ht="24" customHeight="1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ht="34" customHeight="1">
      <c r="A7" s="51" t="str">
        <v>ID</v>
      </c>
      <c r="B7" s="51" t="str">
        <v>Zona</v>
      </c>
      <c r="C7" s="51" t="str">
        <v>Elemento a cotizar</v>
      </c>
      <c r="D7" s="51" t="str">
        <v>Cantidad</v>
      </c>
      <c r="E7" s="51" t="str">
        <v>Unidad</v>
      </c>
      <c r="F7" s="51" t="str">
        <v>Medidas / especificación</v>
      </c>
      <c r="G7" s="51" t="str">
        <v>Montaje / retiro</v>
      </c>
      <c r="H7" s="51" t="str">
        <v>Proveedor</v>
      </c>
      <c r="I7" s="51" t="str">
        <v>Confirmado</v>
      </c>
      <c r="J7" s="51" t="str">
        <v>Recibido</v>
      </c>
      <c r="K7" s="51" t="str">
        <v>Devuelto</v>
      </c>
    </row>
    <row r="8" ht="47" customHeight="1">
      <c r="A8" s="62" t="str">
        <v>I01</v>
      </c>
      <c r="B8" s="64" t="str">
        <v>Salida / meta</v>
      </c>
      <c r="C8" s="64" t="inlineStr">
        <is>
          <t>Arco de salida / meta y fijación</t>
        </is>
      </c>
      <c r="D8" s="136"/>
      <c r="E8" s="136" t="str">
        <v>pieza</v>
      </c>
      <c r="F8" s="136"/>
      <c r="G8" s="136"/>
      <c r="H8" s="136"/>
      <c r="I8" s="136" t="str">
        <v>Pendiente</v>
      </c>
      <c r="J8" s="136"/>
      <c r="K8" s="136"/>
    </row>
    <row r="9" ht="47" customHeight="1">
      <c r="A9" s="62" t="str">
        <v>I02</v>
      </c>
      <c r="B9" s="64" t="str">
        <v>Salida / meta</v>
      </c>
      <c r="C9" s="64" t="str">
        <v>Vallas según plano validado</v>
      </c>
      <c r="D9" s="136"/>
      <c r="E9" s="136" t="str">
        <v>metro / pieza</v>
      </c>
      <c r="F9" s="136"/>
      <c r="G9" s="136"/>
      <c r="H9" s="136"/>
      <c r="I9" s="136" t="str">
        <v>Pendiente</v>
      </c>
      <c r="J9" s="136"/>
      <c r="K9" s="136"/>
    </row>
    <row r="10" ht="47" customHeight="1">
      <c r="A10" s="62" t="str">
        <v>I03</v>
      </c>
      <c r="B10" s="64" t="str">
        <v>Salida / meta</v>
      </c>
      <c r="C10" s="64" t="str">
        <v>Audio, energía y respaldo</v>
      </c>
      <c r="D10" s="136"/>
      <c r="E10" s="136" t="str">
        <v>servicio</v>
      </c>
      <c r="F10" s="136"/>
      <c r="G10" s="136"/>
      <c r="H10" s="136"/>
      <c r="I10" s="136" t="str">
        <v>Pendiente</v>
      </c>
      <c r="J10" s="136"/>
      <c r="K10" s="136"/>
    </row>
    <row r="11" ht="47" customHeight="1">
      <c r="A11" s="62" t="str">
        <v>I04</v>
      </c>
      <c r="B11" s="64" t="str">
        <v>Registro</v>
      </c>
      <c r="C11" s="64" t="str">
        <v>Carpa, mesa y sillas</v>
      </c>
      <c r="D11" s="136"/>
      <c r="E11" s="136" t="str">
        <v>juego</v>
      </c>
      <c r="F11" s="136"/>
      <c r="G11" s="136"/>
      <c r="H11" s="136"/>
      <c r="I11" s="136" t="str">
        <v>Pendiente</v>
      </c>
      <c r="J11" s="136"/>
      <c r="K11" s="136"/>
    </row>
    <row r="12" ht="47" customHeight="1">
      <c r="A12" s="62" t="str">
        <v>I05</v>
      </c>
      <c r="B12" s="64" t="str">
        <v>Ruta 5K</v>
      </c>
      <c r="C12" s="64" t="str">
        <v>Señalización y retorno</v>
      </c>
      <c r="D12" s="136"/>
      <c r="E12" s="136" t="str">
        <v>pieza</v>
      </c>
      <c r="F12" s="136"/>
      <c r="G12" s="136"/>
      <c r="H12" s="136"/>
      <c r="I12" s="136" t="str">
        <v>Pendiente</v>
      </c>
      <c r="J12" s="136"/>
      <c r="K12" s="136"/>
    </row>
    <row r="13" ht="47" customHeight="1">
      <c r="A13" s="62" t="str">
        <v>I06</v>
      </c>
      <c r="B13" s="64" t="str">
        <v>Ruta 10K</v>
      </c>
      <c r="C13" s="64" t="str">
        <v>Señalización tramos extra y bifurcación</v>
      </c>
      <c r="D13" s="136"/>
      <c r="E13" s="136" t="str">
        <v>pieza</v>
      </c>
      <c r="F13" s="136"/>
      <c r="G13" s="136"/>
      <c r="H13" s="136"/>
      <c r="I13" s="136" t="str">
        <v>Pendiente</v>
      </c>
      <c r="J13" s="136"/>
      <c r="K13" s="136"/>
    </row>
    <row r="14" ht="47" customHeight="1">
      <c r="A14" s="62" t="str">
        <v>I07</v>
      </c>
      <c r="B14" s="64" t="str">
        <v>Atención</v>
      </c>
      <c r="C14" s="64" t="str">
        <v>Puesto conforme a plan técnico</v>
      </c>
      <c r="D14" s="136"/>
      <c r="E14" s="136" t="str">
        <v>servicio</v>
      </c>
      <c r="F14" s="136"/>
      <c r="G14" s="136"/>
      <c r="H14" s="136"/>
      <c r="I14" s="136" t="str">
        <v>Pendiente</v>
      </c>
      <c r="J14" s="136"/>
      <c r="K14" s="136"/>
    </row>
    <row r="15" ht="47" customHeight="1">
      <c r="A15" s="62" t="str">
        <v>I08</v>
      </c>
      <c r="B15" s="64" t="str">
        <v>Hidratación</v>
      </c>
      <c r="C15" s="64" t="str">
        <v>Módulo y reposición según plan</v>
      </c>
      <c r="D15" s="136"/>
      <c r="E15" s="136" t="str">
        <v>servicio</v>
      </c>
      <c r="F15" s="136"/>
      <c r="G15" s="136"/>
      <c r="H15" s="136"/>
      <c r="I15" s="136" t="str">
        <v>Pendiente</v>
      </c>
      <c r="J15" s="136"/>
      <c r="K15" s="136"/>
    </row>
    <row r="16" ht="47" customHeight="1">
      <c r="A16" s="62" t="str">
        <v>I09</v>
      </c>
      <c r="B16" s="64" t="str">
        <v>Servicios</v>
      </c>
      <c r="C16" s="64" t="str">
        <v>Sanitarios accesibles y limpieza</v>
      </c>
      <c r="D16" s="136"/>
      <c r="E16" s="136" t="str">
        <v>servicio</v>
      </c>
      <c r="F16" s="136"/>
      <c r="G16" s="136"/>
      <c r="H16" s="136"/>
      <c r="I16" s="136" t="str">
        <v>Pendiente</v>
      </c>
      <c r="J16" s="136"/>
      <c r="K16" s="136"/>
    </row>
    <row r="17" ht="47" customHeight="1">
      <c r="A17" s="62" t="str">
        <v>I10</v>
      </c>
      <c r="B17" s="64" t="str">
        <v>Producción</v>
      </c>
      <c r="C17" s="64" t="str">
        <v>Transporte y maniobras</v>
      </c>
      <c r="D17" s="136"/>
      <c r="E17" s="136" t="str">
        <v>viaje</v>
      </c>
      <c r="F17" s="136"/>
      <c r="G17" s="136"/>
      <c r="H17" s="136"/>
      <c r="I17" s="136" t="str">
        <v>Pendiente</v>
      </c>
      <c r="J17" s="136"/>
      <c r="K17" s="136"/>
    </row>
    <row r="18" ht="47" customHeight="1">
      <c r="A18" s="62" t="str">
        <v>I11</v>
      </c>
      <c r="B18" s="64" t="str">
        <v>Producción</v>
      </c>
      <c r="C18" s="64" t="str">
        <v>Resguardo y energía</v>
      </c>
      <c r="D18" s="136"/>
      <c r="E18" s="136" t="str">
        <v>servicio</v>
      </c>
      <c r="F18" s="136"/>
      <c r="G18" s="136"/>
      <c r="H18" s="136"/>
      <c r="I18" s="136" t="str">
        <v>Pendiente</v>
      </c>
      <c r="J18" s="136"/>
      <c r="K18" s="136"/>
    </row>
    <row r="19" ht="47" customHeight="1">
      <c r="A19" s="62" t="str">
        <v>I12</v>
      </c>
      <c r="B19" s="64" t="str">
        <v>Cierre</v>
      </c>
      <c r="C19" s="64" t="str">
        <v>Retiro y gestión de residuos</v>
      </c>
      <c r="D19" s="136"/>
      <c r="E19" s="136" t="str">
        <v>servicio</v>
      </c>
      <c r="F19" s="136"/>
      <c r="G19" s="136"/>
      <c r="H19" s="136"/>
      <c r="I19" s="136" t="str">
        <v>Pendiente</v>
      </c>
      <c r="J19" s="136"/>
      <c r="K19" s="136"/>
    </row>
    <row r="20" ht="47" customHeight="1">
      <c r="A20" s="125" t="str">
        <v>I13</v>
      </c>
      <c r="B20" s="125" t="str">
        <v>Premiación / foto</v>
      </c>
      <c r="C20" s="125" t="str">
        <v>Back / fondo para fotografía</v>
      </c>
      <c r="D20" s="138"/>
      <c r="E20" s="138" t="str">
        <v>pieza</v>
      </c>
      <c r="F20" s="138"/>
      <c r="G20" s="138"/>
      <c r="H20" s="138"/>
      <c r="I20" s="138" t="str">
        <v>Pendiente</v>
      </c>
      <c r="J20" s="138"/>
      <c r="K20" s="138"/>
    </row>
    <row r="21" ht="47" customHeight="1">
      <c r="A21" s="125" t="str">
        <v>I14</v>
      </c>
      <c r="B21" s="125" t="str">
        <v>Premiación / foto</v>
      </c>
      <c r="C21" s="125" t="str">
        <v>Podio de premiación</v>
      </c>
      <c r="D21" s="138"/>
      <c r="E21" s="138" t="str">
        <v>juego</v>
      </c>
      <c r="F21" s="138"/>
      <c r="G21" s="138"/>
      <c r="H21" s="138"/>
      <c r="I21" s="138" t="str">
        <v>Pendiente</v>
      </c>
      <c r="J21" s="138"/>
      <c r="K21" s="138"/>
    </row>
    <row r="22" ht="24" customHeight="1">
      <c r="A22"/>
      <c r="B22"/>
      <c r="C22"/>
      <c r="D22"/>
      <c r="E22"/>
      <c r="F22"/>
      <c r="G22"/>
      <c r="H22"/>
      <c r="I22"/>
      <c r="J22"/>
      <c r="K22"/>
    </row>
    <row r="23" ht="36" customHeight="1">
      <c r="A23" s="39" t="str">
        <v>FICHA PARA COTIZAR · Adjunta plano, sede, fecha, accesos de carga, horarios, medidas, superficie, energía y responsable de recepción.</v>
      </c>
      <c r="B23" s="39" t="str">
        <v>FICHA PARA COTIZAR · Adjunta plano, sede, fecha, accesos de carga, horarios, medidas, superficie, energía y responsable de recepción.</v>
      </c>
      <c r="C23" s="39" t="str">
        <v>FICHA PARA COTIZAR · Adjunta plano, sede, fecha, accesos de carga, horarios, medidas, superficie, energía y responsable de recepción.</v>
      </c>
      <c r="D23" s="39" t="str">
        <v>FICHA PARA COTIZAR · Adjunta plano, sede, fecha, accesos de carga, horarios, medidas, superficie, energía y responsable de recepción.</v>
      </c>
      <c r="E23" s="39" t="str">
        <v>FICHA PARA COTIZAR · Adjunta plano, sede, fecha, accesos de carga, horarios, medidas, superficie, energía y responsable de recepción.</v>
      </c>
      <c r="F23" s="39" t="str">
        <v>FICHA PARA COTIZAR · Adjunta plano, sede, fecha, accesos de carga, horarios, medidas, superficie, energía y responsable de recepción.</v>
      </c>
      <c r="G23" s="39" t="str">
        <v>FICHA PARA COTIZAR · Adjunta plano, sede, fecha, accesos de carga, horarios, medidas, superficie, energía y responsable de recepción.</v>
      </c>
      <c r="H23" s="39" t="str">
        <v>FICHA PARA COTIZAR · Adjunta plano, sede, fecha, accesos de carga, horarios, medidas, superficie, energía y responsable de recepción.</v>
      </c>
      <c r="I23" s="39" t="str">
        <v>FICHA PARA COTIZAR · Adjunta plano, sede, fecha, accesos de carga, horarios, medidas, superficie, energía y responsable de recepción.</v>
      </c>
      <c r="J23" s="39" t="str">
        <v>FICHA PARA COTIZAR · Adjunta plano, sede, fecha, accesos de carga, horarios, medidas, superficie, energía y responsable de recepción.</v>
      </c>
      <c r="K23" s="39" t="str">
        <v>FICHA PARA COTIZAR · Adjunta plano, sede, fecha, accesos de carga, horarios, medidas, superficie, energía y responsable de recepción.</v>
      </c>
    </row>
    <row r="24" ht="24" customHeight="1">
      <c r="A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B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C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D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E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F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G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H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I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J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K24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</row>
    <row r="25" ht="24" customHeight="1">
      <c r="A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B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C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D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E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F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G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H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I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J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  <c r="K25" s="39" t="str">
        <v>Pedir por escrito: disponibilidad, especificaciones, precio neto, impuestos, anticipo, saldo, vigencia, daños/reposición, cancelación, restricciones meteorológicas y responsabilidades. No se presupone inventario propio de Guevara Sports.</v>
      </c>
    </row>
    <row r="26" ht="24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</row>
    <row r="27" ht="24" customHeight="1">
      <c r="A27" s="39" t="str">
        <v>No convertir aforo en cantidad de vallas, agua o personal. Cantidades sólo después de plano, evaluación de riesgos y validación de responsables / autoridad competente.</v>
      </c>
      <c r="B27" s="39" t="str">
        <v>No convertir aforo en cantidad de vallas, agua o personal. Cantidades sólo después de plano, evaluación de riesgos y validación de responsables / autoridad competente.</v>
      </c>
      <c r="C27" s="39" t="str">
        <v>No convertir aforo en cantidad de vallas, agua o personal. Cantidades sólo después de plano, evaluación de riesgos y validación de responsables / autoridad competente.</v>
      </c>
      <c r="D27" s="39" t="str">
        <v>No convertir aforo en cantidad de vallas, agua o personal. Cantidades sólo después de plano, evaluación de riesgos y validación de responsables / autoridad competente.</v>
      </c>
      <c r="E27" s="39" t="str">
        <v>No convertir aforo en cantidad de vallas, agua o personal. Cantidades sólo después de plano, evaluación de riesgos y validación de responsables / autoridad competente.</v>
      </c>
      <c r="F27" s="39" t="str">
        <v>No convertir aforo en cantidad de vallas, agua o personal. Cantidades sólo después de plano, evaluación de riesgos y validación de responsables / autoridad competente.</v>
      </c>
      <c r="G27" s="39" t="str">
        <v>No convertir aforo en cantidad de vallas, agua o personal. Cantidades sólo después de plano, evaluación de riesgos y validación de responsables / autoridad competente.</v>
      </c>
      <c r="H27" s="39" t="str">
        <v>No convertir aforo en cantidad de vallas, agua o personal. Cantidades sólo después de plano, evaluación de riesgos y validación de responsables / autoridad competente.</v>
      </c>
      <c r="I27" s="39" t="str">
        <v>No convertir aforo en cantidad de vallas, agua o personal. Cantidades sólo después de plano, evaluación de riesgos y validación de responsables / autoridad competente.</v>
      </c>
      <c r="J27" s="39" t="str">
        <v>No convertir aforo en cantidad de vallas, agua o personal. Cantidades sólo después de plano, evaluación de riesgos y validación de responsables / autoridad competente.</v>
      </c>
      <c r="K27" s="39" t="str">
        <v>No convertir aforo en cantidad de vallas, agua o personal. Cantidades sólo después de plano, evaluación de riesgos y validación de responsables / autoridad competente.</v>
      </c>
    </row>
    <row r="28" ht="24" customHeight="1">
      <c r="A28" s="39" t="str">
        <v>No convertir aforo en cantidad de vallas, agua o personal. Cantidades sólo después de plano, evaluación de riesgos y validación de responsables / autoridad competente.</v>
      </c>
      <c r="B28" s="39" t="str">
        <v>No convertir aforo en cantidad de vallas, agua o personal. Cantidades sólo después de plano, evaluación de riesgos y validación de responsables / autoridad competente.</v>
      </c>
      <c r="C28" s="39" t="str">
        <v>No convertir aforo en cantidad de vallas, agua o personal. Cantidades sólo después de plano, evaluación de riesgos y validación de responsables / autoridad competente.</v>
      </c>
      <c r="D28" s="39" t="str">
        <v>No convertir aforo en cantidad de vallas, agua o personal. Cantidades sólo después de plano, evaluación de riesgos y validación de responsables / autoridad competente.</v>
      </c>
      <c r="E28" s="39" t="str">
        <v>No convertir aforo en cantidad de vallas, agua o personal. Cantidades sólo después de plano, evaluación de riesgos y validación de responsables / autoridad competente.</v>
      </c>
      <c r="F28" s="39" t="str">
        <v>No convertir aforo en cantidad de vallas, agua o personal. Cantidades sólo después de plano, evaluación de riesgos y validación de responsables / autoridad competente.</v>
      </c>
      <c r="G28" s="39" t="str">
        <v>No convertir aforo en cantidad de vallas, agua o personal. Cantidades sólo después de plano, evaluación de riesgos y validación de responsables / autoridad competente.</v>
      </c>
      <c r="H28" s="39" t="str">
        <v>No convertir aforo en cantidad de vallas, agua o personal. Cantidades sólo después de plano, evaluación de riesgos y validación de responsables / autoridad competente.</v>
      </c>
      <c r="I28" s="39" t="str">
        <v>No convertir aforo en cantidad de vallas, agua o personal. Cantidades sólo después de plano, evaluación de riesgos y validación de responsables / autoridad competente.</v>
      </c>
      <c r="J28" s="39" t="str">
        <v>No convertir aforo en cantidad de vallas, agua o personal. Cantidades sólo después de plano, evaluación de riesgos y validación de responsables / autoridad competente.</v>
      </c>
      <c r="K28" s="39" t="str">
        <v>No convertir aforo en cantidad de vallas, agua o personal. Cantidades sólo después de plano, evaluación de riesgos y validación de responsables / autoridad competente.</v>
      </c>
    </row>
    <row r="29" ht="24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</row>
    <row r="30" ht="24" customHeight="1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</row>
    <row r="31" ht="30" customHeight="1">
      <c r="A31" s="53" t="str">
        <v>Contacto@guevarasports.com · WhatsApp +52 33 2200 7643 · https://www.guevarasports.com/infraestructura-eventos</v>
      </c>
      <c r="B31" s="53" t="str">
        <v>Contacto@guevarasports.com · WhatsApp +52 33 2200 7643 · https://www.guevarasports.com/infraestructura-eventos</v>
      </c>
      <c r="C31" s="53" t="str">
        <v>Contacto@guevarasports.com · WhatsApp +52 33 2200 7643 · https://www.guevarasports.com/infraestructura-eventos</v>
      </c>
      <c r="D31" s="53" t="str">
        <v>Contacto@guevarasports.com · WhatsApp +52 33 2200 7643 · https://www.guevarasports.com/infraestructura-eventos</v>
      </c>
      <c r="E31" s="53" t="str">
        <v>Contacto@guevarasports.com · WhatsApp +52 33 2200 7643 · https://www.guevarasports.com/infraestructura-eventos</v>
      </c>
      <c r="F31" s="53" t="str">
        <v>Contacto@guevarasports.com · WhatsApp +52 33 2200 7643 · https://www.guevarasports.com/infraestructura-eventos</v>
      </c>
      <c r="G31" s="53" t="str">
        <v>Contacto@guevarasports.com · WhatsApp +52 33 2200 7643 · https://www.guevarasports.com/infraestructura-eventos</v>
      </c>
      <c r="H31" s="53" t="str">
        <v>Contacto@guevarasports.com · WhatsApp +52 33 2200 7643 · https://www.guevarasports.com/infraestructura-eventos</v>
      </c>
      <c r="I31" s="53" t="str">
        <v>Contacto@guevarasports.com · WhatsApp +52 33 2200 7643 · https://www.guevarasports.com/infraestructura-eventos</v>
      </c>
      <c r="J31" s="53" t="str">
        <v>Contacto@guevarasports.com · WhatsApp +52 33 2200 7643 · https://www.guevarasports.com/infraestructura-eventos</v>
      </c>
      <c r="K31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autoFilter ref="A7:K21"/>
  <mergeCells>
    <mergeCell ref="A2:K2"/>
    <mergeCell ref="A3:K3"/>
    <mergeCell ref="A4:K4"/>
    <mergeCell ref="A31:K31"/>
    <mergeCell ref="A24:K25"/>
    <mergeCell ref="A27:K28"/>
    <mergeCell ref="A1:B1"/>
    <mergeCell ref="A23:K23"/>
  </mergeCells>
  <dataValidations count="2">
    <dataValidation type="list" sqref="I8:I19">
      <formula1>"Pendiente,Cotizado,Confirmado,No aplica"</formula1>
    </dataValidation>
    <dataValidation type="list" sqref="I20:I21">
      <formula1>"Pendiente,Cotizado,Confirmado,No aplica"</formula1>
    </dataValidation>
  </dataValidations>
  <hyperlinks>
    <hyperlink ref="A3" location="'Inicio'!A1" tooltip="Ir a la hoja Inicio"/>
    <hyperlink ref="A31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rowBreaks count="1" manualBreakCount="1">
    <brk id="22" min="0" max="16383" man="1"/>
  </rowBreaks>
  <drawing r:id="Rb8c1f6e05d454101"/>
</worksheet>
</file>

<file path=xl/worksheets/sheet8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1" ySplit="7" topLeftCell="B8" activePane="bottomRight" state="frozen"/>
      <selection pane="bottomRight" activeCell="B8" sqref="B8"/>
    </sheetView>
  </sheetViews>
  <sheetFormatPr defaultRowHeight="15"/>
  <cols>
    <col min="1" max="1" width="30" hidden="0" customWidth="1"/>
    <col min="2" max="2" width="15" hidden="0" customWidth="1"/>
    <col min="3" max="3" width="15" hidden="0" customWidth="1"/>
    <col min="4" max="4" width="28" hidden="0" customWidth="1"/>
    <col min="5" max="5" width="52" hidden="0" customWidth="1"/>
    <col min="6" max="6" width="15" hidden="0" customWidth="1"/>
    <col min="7" max="7" width="30" hidden="0" customWidth="1"/>
    <col min="8" max="8" width="30" hidden="0" customWidth="1"/>
  </cols>
  <sheetData>
    <row r="1" ht="64" customHeight="1">
      <c r="A1" s="60" t="str">
        <v>08  /  GUEVARA SPORTS</v>
      </c>
      <c r="B1" s="60"/>
      <c r="C1" s="37"/>
      <c r="D1" s="37"/>
      <c r="E1" s="37"/>
      <c r="F1" s="37"/>
      <c r="G1" s="37"/>
      <c r="H1" s="37"/>
    </row>
    <row r="2" ht="38" customHeight="1">
      <c r="A2" s="46" t="str">
        <v>Programa del día y liberación de ruta</v>
      </c>
      <c r="B2" s="46" t="str">
        <v>Programa del día y liberación de ruta</v>
      </c>
      <c r="C2" s="46" t="str">
        <v>Programa del día y liberación de ruta</v>
      </c>
      <c r="D2" s="46" t="str">
        <v>Programa del día y liberación de ruta</v>
      </c>
      <c r="E2" s="46" t="str">
        <v>Programa del día y liberación de ruta</v>
      </c>
      <c r="F2" s="46" t="str">
        <v>Programa del día y liberación de ruta</v>
      </c>
      <c r="G2" s="46" t="str">
        <v>Programa del día y liberación de ruta</v>
      </c>
      <c r="H2" s="46" t="str">
        <v>Programa del día y liberación de ruta</v>
      </c>
    </row>
    <row r="3" ht="24" customHeight="1">
      <c r="A3" s="47" t="inlineStr">
        <is>
          <t>← INICIO  /  DIA  /  VERSIÓN 1.0 · OCTUBRE 2026</t>
        </is>
      </c>
      <c r="B3" s="47"/>
      <c r="C3" s="47"/>
      <c r="D3" s="47"/>
      <c r="E3" s="47"/>
      <c r="F3" s="47"/>
      <c r="G3" s="47"/>
      <c r="H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</row>
    <row r="6" ht="24" customHeight="1">
      <c r="A6" s="37"/>
      <c r="B6" s="37"/>
      <c r="C6" s="37"/>
      <c r="D6" s="37"/>
      <c r="E6" s="37"/>
      <c r="F6" s="37"/>
      <c r="G6" s="37"/>
      <c r="H6" s="37"/>
    </row>
    <row r="7" ht="34" customHeight="1">
      <c r="A7" s="51" t="str">
        <v>Hito</v>
      </c>
      <c r="B7" s="51" t="str">
        <v>Minutos desde salida</v>
      </c>
      <c r="C7" s="51" t="str">
        <v>Hora calculada</v>
      </c>
      <c r="D7" s="51" t="str">
        <v>Responsable</v>
      </c>
      <c r="E7" s="51" t="str">
        <v>Condición para continuar</v>
      </c>
      <c r="F7" s="51" t="str">
        <v>Estado</v>
      </c>
      <c r="G7" s="51" t="str">
        <v>Canal / contacto</v>
      </c>
      <c r="H7" s="51" t="str">
        <v>Observación</v>
      </c>
    </row>
    <row r="8" ht="44" customHeight="1">
      <c r="A8" s="86" t="str">
        <v>Ingreso proveedores</v>
      </c>
      <c r="B8" s="136" t="n">
        <v>-180</v>
      </c>
      <c r="C8" s="87" t="str">
        <f>IF(OR(COUNT(Parametros!$B$13)=0,COUNT(B8)=0),"",MOD(Parametros!$B$13+B8/1440,1))</f>
      </c>
      <c r="D8" s="136" t="str">
        <v>Operaciones</v>
      </c>
      <c r="E8" s="136" t="str">
        <v>Acceso y ventana de montaje confirmados</v>
      </c>
      <c r="F8" s="136" t="str">
        <v>Pendiente</v>
      </c>
      <c r="G8" s="136"/>
      <c r="H8" s="136"/>
    </row>
    <row r="9" ht="44" customHeight="1">
      <c r="A9" s="86" t="str">
        <v>Inspección montaje</v>
      </c>
      <c r="B9" s="136" t="n">
        <v>-120</v>
      </c>
      <c r="C9" s="87" t="str">
        <f>IF(OR(COUNT(Parametros!$B$13)=0,COUNT(B9)=0),"",MOD(Parametros!$B$13+B9/1440,1))</f>
      </c>
      <c r="D9" s="136" t="str">
        <v>Operaciones</v>
      </c>
      <c r="E9" s="136" t="str">
        <v>Estructuras y energía recibidas</v>
      </c>
      <c r="F9" s="136" t="str">
        <v>Pendiente</v>
      </c>
      <c r="G9" s="136"/>
      <c r="H9" s="136"/>
    </row>
    <row r="10" ht="44" customHeight="1">
      <c r="A10" s="86" t="str">
        <v>Entrega de números / atención</v>
      </c>
      <c r="B10" s="136" t="n">
        <v>-90</v>
      </c>
      <c r="C10" s="87" t="str">
        <f>IF(OR(COUNT(Parametros!$B$13)=0,COUNT(B10)=0),"",MOD(Parametros!$B$13+B10/1440,1))</f>
      </c>
      <c r="D10" s="136" t="str">
        <v>Inscripciones</v>
      </c>
      <c r="E10" s="136" t="str">
        <v>Sistema y flujo listos</v>
      </c>
      <c r="F10" s="136" t="str">
        <v>Pendiente</v>
      </c>
      <c r="G10" s="136"/>
      <c r="H10" s="136"/>
    </row>
    <row r="11" ht="44" customHeight="1">
      <c r="A11" s="86" t="str">
        <v>Briefing de equipos</v>
      </c>
      <c r="B11" s="136" t="n">
        <v>-60</v>
      </c>
      <c r="C11" s="87" t="str">
        <f>IF(OR(COUNT(Parametros!$B$13)=0,COUNT(B11)=0),"",MOD(Parametros!$B$13+B11/1440,1))</f>
      </c>
      <c r="D11" s="136" t="str">
        <v>Ruta y voluntariado</v>
      </c>
      <c r="E11" s="136" t="str">
        <v>Roles, radios y relevos confirmados</v>
      </c>
      <c r="F11" s="136" t="str">
        <v>Pendiente</v>
      </c>
      <c r="G11" s="136"/>
      <c r="H11" s="136"/>
    </row>
    <row r="12" ht="44" customHeight="1">
      <c r="A12" s="86" t="str">
        <v>Verificación ruta y atención</v>
      </c>
      <c r="B12" s="136" t="n">
        <v>-45</v>
      </c>
      <c r="C12" s="87" t="str">
        <f>IF(OR(COUNT(Parametros!$B$13)=0,COUNT(B12)=0),"",MOD(Parametros!$B$13+B12/1440,1))</f>
      </c>
      <c r="D12" s="136" t="str">
        <v>Seguridad y atención médica</v>
      </c>
      <c r="E12" s="136" t="str">
        <v>Ruta liberada; recursos confirmados</v>
      </c>
      <c r="F12" s="136" t="str">
        <v>Pendiente</v>
      </c>
      <c r="G12" s="136"/>
      <c r="H12" s="136"/>
    </row>
    <row r="13" ht="44" customHeight="1">
      <c r="A13" s="86" t="str">
        <v>Decisión de apertura</v>
      </c>
      <c r="B13" s="136" t="n">
        <v>-20</v>
      </c>
      <c r="C13" s="87" t="str">
        <f>IF(OR(COUNT(Parametros!$B$13)=0,COUNT(B13)=0),"",MOD(Parametros!$B$13+B13/1440,1))</f>
      </c>
      <c r="D13" s="136" t="str">
        <v>Dirección</v>
      </c>
      <c r="E13" s="136" t="str">
        <v>Permisos, clima y plan operativo vigentes</v>
      </c>
      <c r="F13" s="136" t="str">
        <v>Pendiente</v>
      </c>
      <c r="G13" s="136"/>
      <c r="H13" s="136"/>
    </row>
    <row r="14" ht="44" customHeight="1">
      <c r="A14" s="86" t="str">
        <v>Ingreso a corrales</v>
      </c>
      <c r="B14" s="136" t="n">
        <v>-15</v>
      </c>
      <c r="C14" s="87" t="str">
        <f>IF(OR(COUNT(Parametros!$B$13)=0,COUNT(B14)=0),"",MOD(Parametros!$B$13+B14/1440,1))</f>
      </c>
      <c r="D14" s="136" t="str">
        <v>Operaciones</v>
      </c>
      <c r="E14" s="136" t="str">
        <v>Flujos y acceso controlados</v>
      </c>
      <c r="F14" s="136" t="str">
        <v>Pendiente</v>
      </c>
      <c r="G14" s="136"/>
      <c r="H14" s="136"/>
    </row>
    <row r="15" ht="44" customHeight="1">
      <c r="A15" s="86" t="str">
        <v>Salida</v>
      </c>
      <c r="B15" s="136" t="n">
        <v>0</v>
      </c>
      <c r="C15" s="87" t="str">
        <f>IF(OR(COUNT(Parametros!$B$13)=0,COUNT(B15)=0),"",MOD(Parametros!$B$13+B15/1440,1))</f>
      </c>
      <c r="D15" s="136" t="str">
        <v>Dirección</v>
      </c>
      <c r="E15" s="136" t="str">
        <v>Autorización expresa del responsable</v>
      </c>
      <c r="F15" s="136" t="str">
        <v>Pendiente</v>
      </c>
      <c r="G15" s="136"/>
      <c r="H15" s="136"/>
    </row>
    <row r="16" ht="44" customHeight="1">
      <c r="A16" s="86" t="str">
        <v>Fin ventana / barrido</v>
      </c>
      <c r="B16" s="88" t="str">
        <f>IF(Parametros!B8="5K",IF(COUNT(Parametros!B23)=0,"",Parametros!B23),IF(Parametros!B8="10K",IF(COUNT(Parametros!B24)=0,"",Parametros!B24),IF(COUNT(Parametros!B30)=0,"",Parametros!B30)))</f>
      </c>
      <c r="C16" s="87" t="str">
        <f>IF(OR(COUNT(Parametros!$B$13)=0,COUNT(B16)=0),"",MOD(Parametros!$B$13+B16/1440,1))</f>
      </c>
      <c r="D16" s="136" t="str">
        <v>Operaciones</v>
      </c>
      <c r="E16" s="136" t="str">
        <v>Último participante localizado; liberación autorizada</v>
      </c>
      <c r="F16" s="136" t="str">
        <v>Pendiente</v>
      </c>
      <c r="G16" s="136"/>
      <c r="H16" s="136"/>
    </row>
    <row r="17" ht="44" customHeight="1">
      <c r="A17" s="86" t="str">
        <v>Premiación</v>
      </c>
      <c r="B17" s="136"/>
      <c r="C17" s="87" t="str">
        <f>IF(OR(COUNT(Parametros!$B$13)=0,COUNT(B17)=0),"",MOD(Parametros!$B$13+B17/1440,1))</f>
      </c>
      <c r="D17" s="136" t="str">
        <v>Inscripciones</v>
      </c>
      <c r="E17" s="136" t="str">
        <v>Resultados revisados; horario editable</v>
      </c>
      <c r="F17" s="136" t="str">
        <v>Pendiente</v>
      </c>
      <c r="G17" s="136"/>
      <c r="H17" s="136"/>
    </row>
    <row r="18" ht="44" customHeight="1">
      <c r="A18" s="86" t="str">
        <v>Desmontaje</v>
      </c>
      <c r="B18" s="136"/>
      <c r="C18" s="87" t="str">
        <f>IF(OR(COUNT(Parametros!$B$13)=0,COUNT(B18)=0),"",MOD(Parametros!$B$13+B18/1440,1))</f>
      </c>
      <c r="D18" s="136" t="str">
        <v>Operaciones</v>
      </c>
      <c r="E18" s="136" t="str">
        <v>Liberación de zona por responsable</v>
      </c>
      <c r="F18" s="136" t="str">
        <v>Pendiente</v>
      </c>
      <c r="G18" s="136"/>
      <c r="H18" s="136"/>
    </row>
    <row r="19" ht="44" customHeight="1">
      <c r="A19" s="86" t="str">
        <v>Cierre de sede</v>
      </c>
      <c r="B19" s="136"/>
      <c r="C19" s="87" t="str">
        <f>IF(OR(COUNT(Parametros!$B$13)=0,COUNT(B19)=0),"",MOD(Parametros!$B$13+B19/1440,1))</f>
      </c>
      <c r="D19" s="136" t="str">
        <v>Operaciones</v>
      </c>
      <c r="E19" s="136" t="str">
        <v>Inventario y limpieza aceptados</v>
      </c>
      <c r="F19" s="136" t="str">
        <v>Pendiente</v>
      </c>
      <c r="G19" s="136"/>
      <c r="H19" s="136"/>
    </row>
    <row r="20" ht="24" customHeight="1">
      <c r="A20" s="37"/>
      <c r="B20" s="37"/>
      <c r="C20" s="37"/>
      <c r="D20" s="37"/>
      <c r="E20" s="37"/>
      <c r="F20" s="37"/>
      <c r="G20" s="37"/>
      <c r="H20" s="37"/>
    </row>
    <row r="21" ht="24" customHeight="1">
      <c r="A21" s="39" t="str">
        <v>Tiempos negativos: antes de salida. Los primeros desplazamientos son una propuesta editable, no horarios aprobados. Completa premiación, desmontaje y cierre según condiciones reales.</v>
      </c>
      <c r="B21" s="39" t="str">
        <v>Tiempos negativos: antes de salida. Los primeros desplazamientos son una propuesta editable, no horarios aprobados. Completa premiación, desmontaje y cierre según condiciones reales.</v>
      </c>
      <c r="C21" s="39" t="str">
        <v>Tiempos negativos: antes de salida. Los primeros desplazamientos son una propuesta editable, no horarios aprobados. Completa premiación, desmontaje y cierre según condiciones reales.</v>
      </c>
      <c r="D21" s="39" t="str">
        <v>Tiempos negativos: antes de salida. Los primeros desplazamientos son una propuesta editable, no horarios aprobados. Completa premiación, desmontaje y cierre según condiciones reales.</v>
      </c>
      <c r="E21" s="39" t="str">
        <v>Tiempos negativos: antes de salida. Los primeros desplazamientos son una propuesta editable, no horarios aprobados. Completa premiación, desmontaje y cierre según condiciones reales.</v>
      </c>
      <c r="F21" s="39" t="str">
        <v>Tiempos negativos: antes de salida. Los primeros desplazamientos son una propuesta editable, no horarios aprobados. Completa premiación, desmontaje y cierre según condiciones reales.</v>
      </c>
      <c r="G21" s="39" t="str">
        <v>Tiempos negativos: antes de salida. Los primeros desplazamientos son una propuesta editable, no horarios aprobados. Completa premiación, desmontaje y cierre según condiciones reales.</v>
      </c>
      <c r="H21" s="39" t="str">
        <v>Tiempos negativos: antes de salida. Los primeros desplazamientos son una propuesta editable, no horarios aprobados. Completa premiación, desmontaje y cierre según condiciones reales.</v>
      </c>
    </row>
    <row r="22" ht="24" customHeight="1">
      <c r="A22" s="39" t="str">
        <v>Tiempos negativos: antes de salida. Los primeros desplazamientos son una propuesta editable, no horarios aprobados. Completa premiación, desmontaje y cierre según condiciones reales.</v>
      </c>
      <c r="B22" s="39" t="str">
        <v>Tiempos negativos: antes de salida. Los primeros desplazamientos son una propuesta editable, no horarios aprobados. Completa premiación, desmontaje y cierre según condiciones reales.</v>
      </c>
      <c r="C22" s="39" t="str">
        <v>Tiempos negativos: antes de salida. Los primeros desplazamientos son una propuesta editable, no horarios aprobados. Completa premiación, desmontaje y cierre según condiciones reales.</v>
      </c>
      <c r="D22" s="39" t="str">
        <v>Tiempos negativos: antes de salida. Los primeros desplazamientos son una propuesta editable, no horarios aprobados. Completa premiación, desmontaje y cierre según condiciones reales.</v>
      </c>
      <c r="E22" s="39" t="str">
        <v>Tiempos negativos: antes de salida. Los primeros desplazamientos son una propuesta editable, no horarios aprobados. Completa premiación, desmontaje y cierre según condiciones reales.</v>
      </c>
      <c r="F22" s="39" t="str">
        <v>Tiempos negativos: antes de salida. Los primeros desplazamientos son una propuesta editable, no horarios aprobados. Completa premiación, desmontaje y cierre según condiciones reales.</v>
      </c>
      <c r="G22" s="39" t="str">
        <v>Tiempos negativos: antes de salida. Los primeros desplazamientos son una propuesta editable, no horarios aprobados. Completa premiación, desmontaje y cierre según condiciones reales.</v>
      </c>
      <c r="H22" s="39" t="str">
        <v>Tiempos negativos: antes de salida. Los primeros desplazamientos son una propuesta editable, no horarios aprobados. Completa premiación, desmontaje y cierre según condiciones reales.</v>
      </c>
    </row>
    <row r="23" ht="24" customHeight="1">
      <c r="A23" s="37"/>
      <c r="B23" s="37"/>
      <c r="C23" s="37"/>
      <c r="D23" s="37"/>
      <c r="E23" s="37"/>
      <c r="F23" s="37"/>
      <c r="G23" s="37"/>
      <c r="H23" s="37"/>
    </row>
    <row r="24" ht="24" customHeight="1">
      <c r="A24" s="39" t="str">
        <v>Ventanas 5K, 10K y ambas se capturan por separado en Parametros. Si hay salidas distintas, añade un hito por distancia. Verifica la fecha real cuando una hora cruza medianoche; el programa muestra hora local, no fecha.</v>
      </c>
      <c r="B24" s="39" t="str">
        <v>Ventanas 5K, 10K y ambas se capturan por separado en Parametros. Si hay salidas distintas, añade un hito por distancia. Verifica la fecha real cuando una hora cruza medianoche; el programa muestra hora local, no fecha.</v>
      </c>
      <c r="C24" s="39" t="str">
        <v>Ventanas 5K, 10K y ambas se capturan por separado en Parametros. Si hay salidas distintas, añade un hito por distancia. Verifica la fecha real cuando una hora cruza medianoche; el programa muestra hora local, no fecha.</v>
      </c>
      <c r="D24" s="39" t="str">
        <v>Ventanas 5K, 10K y ambas se capturan por separado en Parametros. Si hay salidas distintas, añade un hito por distancia. Verifica la fecha real cuando una hora cruza medianoche; el programa muestra hora local, no fecha.</v>
      </c>
      <c r="E24" s="39" t="str">
        <v>Ventanas 5K, 10K y ambas se capturan por separado en Parametros. Si hay salidas distintas, añade un hito por distancia. Verifica la fecha real cuando una hora cruza medianoche; el programa muestra hora local, no fecha.</v>
      </c>
      <c r="F24" s="39" t="str">
        <v>Ventanas 5K, 10K y ambas se capturan por separado en Parametros. Si hay salidas distintas, añade un hito por distancia. Verifica la fecha real cuando una hora cruza medianoche; el programa muestra hora local, no fecha.</v>
      </c>
      <c r="G24" s="39" t="str">
        <v>Ventanas 5K, 10K y ambas se capturan por separado en Parametros. Si hay salidas distintas, añade un hito por distancia. Verifica la fecha real cuando una hora cruza medianoche; el programa muestra hora local, no fecha.</v>
      </c>
      <c r="H24" s="39" t="str">
        <v>Ventanas 5K, 10K y ambas se capturan por separado en Parametros. Si hay salidas distintas, añade un hito por distancia. Verifica la fecha real cuando una hora cruza medianoche; el programa muestra hora local, no fecha.</v>
      </c>
    </row>
    <row r="25" ht="24" customHeight="1">
      <c r="A25" s="39" t="str">
        <v>Ventanas 5K, 10K y ambas se capturan por separado en Parametros. Si hay salidas distintas, añade un hito por distancia. Verifica la fecha real cuando una hora cruza medianoche; el programa muestra hora local, no fecha.</v>
      </c>
      <c r="B25" s="39" t="str">
        <v>Ventanas 5K, 10K y ambas se capturan por separado en Parametros. Si hay salidas distintas, añade un hito por distancia. Verifica la fecha real cuando una hora cruza medianoche; el programa muestra hora local, no fecha.</v>
      </c>
      <c r="C25" s="39" t="str">
        <v>Ventanas 5K, 10K y ambas se capturan por separado en Parametros. Si hay salidas distintas, añade un hito por distancia. Verifica la fecha real cuando una hora cruza medianoche; el programa muestra hora local, no fecha.</v>
      </c>
      <c r="D25" s="39" t="str">
        <v>Ventanas 5K, 10K y ambas se capturan por separado en Parametros. Si hay salidas distintas, añade un hito por distancia. Verifica la fecha real cuando una hora cruza medianoche; el programa muestra hora local, no fecha.</v>
      </c>
      <c r="E25" s="39" t="str">
        <v>Ventanas 5K, 10K y ambas se capturan por separado en Parametros. Si hay salidas distintas, añade un hito por distancia. Verifica la fecha real cuando una hora cruza medianoche; el programa muestra hora local, no fecha.</v>
      </c>
      <c r="F25" s="39" t="str">
        <v>Ventanas 5K, 10K y ambas se capturan por separado en Parametros. Si hay salidas distintas, añade un hito por distancia. Verifica la fecha real cuando una hora cruza medianoche; el programa muestra hora local, no fecha.</v>
      </c>
      <c r="G25" s="39" t="str">
        <v>Ventanas 5K, 10K y ambas se capturan por separado en Parametros. Si hay salidas distintas, añade un hito por distancia. Verifica la fecha real cuando una hora cruza medianoche; el programa muestra hora local, no fecha.</v>
      </c>
      <c r="H25" s="39" t="str">
        <v>Ventanas 5K, 10K y ambas se capturan por separado en Parametros. Si hay salidas distintas, añade un hito por distancia. Verifica la fecha real cuando una hora cruza medianoche; el programa muestra hora local, no fecha.</v>
      </c>
    </row>
    <row r="26" ht="24" customHeight="1">
      <c r="A26" s="37"/>
      <c r="B26" s="37"/>
      <c r="C26" s="37"/>
      <c r="D26" s="37"/>
      <c r="E26" s="37"/>
      <c r="F26" s="37"/>
      <c r="G26" s="37"/>
      <c r="H26" s="37"/>
    </row>
    <row r="27" ht="24" customHeight="1">
      <c r="A27" s="39" t="str">
        <v>Si falla una condición crítica, el responsable decide detener o posponer conforme al plan aprobado. No usar esta hoja como autorización automática de salida.</v>
      </c>
      <c r="B27" s="39" t="str">
        <v>Si falla una condición crítica, el responsable decide detener o posponer conforme al plan aprobado. No usar esta hoja como autorización automática de salida.</v>
      </c>
      <c r="C27" s="39" t="str">
        <v>Si falla una condición crítica, el responsable decide detener o posponer conforme al plan aprobado. No usar esta hoja como autorización automática de salida.</v>
      </c>
      <c r="D27" s="39" t="str">
        <v>Si falla una condición crítica, el responsable decide detener o posponer conforme al plan aprobado. No usar esta hoja como autorización automática de salida.</v>
      </c>
      <c r="E27" s="39" t="str">
        <v>Si falla una condición crítica, el responsable decide detener o posponer conforme al plan aprobado. No usar esta hoja como autorización automática de salida.</v>
      </c>
      <c r="F27" s="39" t="str">
        <v>Si falla una condición crítica, el responsable decide detener o posponer conforme al plan aprobado. No usar esta hoja como autorización automática de salida.</v>
      </c>
      <c r="G27" s="39" t="str">
        <v>Si falla una condición crítica, el responsable decide detener o posponer conforme al plan aprobado. No usar esta hoja como autorización automática de salida.</v>
      </c>
      <c r="H27" s="39" t="str">
        <v>Si falla una condición crítica, el responsable decide detener o posponer conforme al plan aprobado. No usar esta hoja como autorización automática de salida.</v>
      </c>
    </row>
    <row r="28" ht="24" customHeight="1">
      <c r="A28" s="39" t="str">
        <v>Si falla una condición crítica, el responsable decide detener o posponer conforme al plan aprobado. No usar esta hoja como autorización automática de salida.</v>
      </c>
      <c r="B28" s="39" t="str">
        <v>Si falla una condición crítica, el responsable decide detener o posponer conforme al plan aprobado. No usar esta hoja como autorización automática de salida.</v>
      </c>
      <c r="C28" s="39" t="str">
        <v>Si falla una condición crítica, el responsable decide detener o posponer conforme al plan aprobado. No usar esta hoja como autorización automática de salida.</v>
      </c>
      <c r="D28" s="39" t="str">
        <v>Si falla una condición crítica, el responsable decide detener o posponer conforme al plan aprobado. No usar esta hoja como autorización automática de salida.</v>
      </c>
      <c r="E28" s="39" t="str">
        <v>Si falla una condición crítica, el responsable decide detener o posponer conforme al plan aprobado. No usar esta hoja como autorización automática de salida.</v>
      </c>
      <c r="F28" s="39" t="str">
        <v>Si falla una condición crítica, el responsable decide detener o posponer conforme al plan aprobado. No usar esta hoja como autorización automática de salida.</v>
      </c>
      <c r="G28" s="39" t="str">
        <v>Si falla una condición crítica, el responsable decide detener o posponer conforme al plan aprobado. No usar esta hoja como autorización automática de salida.</v>
      </c>
      <c r="H28" s="39" t="str">
        <v>Si falla una condición crítica, el responsable decide detener o posponer conforme al plan aprobado. No usar esta hoja como autorización automática de salida.</v>
      </c>
    </row>
    <row r="29" ht="24" customHeight="1">
      <c r="A29" s="37"/>
      <c r="B29" s="37"/>
      <c r="C29" s="37"/>
      <c r="D29" s="37"/>
      <c r="E29" s="37"/>
      <c r="F29" s="37"/>
      <c r="G29" s="37"/>
      <c r="H29" s="37"/>
    </row>
    <row r="30" ht="30" customHeight="1">
      <c r="A30" s="53" t="str">
        <v>Contacto@guevarasports.com · WhatsApp +52 33 2200 7643 · https://www.guevarasports.com/infraestructura-eventos</v>
      </c>
      <c r="B30" s="53" t="str">
        <v>Contacto@guevarasports.com · WhatsApp +52 33 2200 7643 · https://www.guevarasports.com/infraestructura-eventos</v>
      </c>
      <c r="C30" s="53" t="str">
        <v>Contacto@guevarasports.com · WhatsApp +52 33 2200 7643 · https://www.guevarasports.com/infraestructura-eventos</v>
      </c>
      <c r="D30" s="53" t="str">
        <v>Contacto@guevarasports.com · WhatsApp +52 33 2200 7643 · https://www.guevarasports.com/infraestructura-eventos</v>
      </c>
      <c r="E30" s="53" t="str">
        <v>Contacto@guevarasports.com · WhatsApp +52 33 2200 7643 · https://www.guevarasports.com/infraestructura-eventos</v>
      </c>
      <c r="F30" s="53" t="str">
        <v>Contacto@guevarasports.com · WhatsApp +52 33 2200 7643 · https://www.guevarasports.com/infraestructura-eventos</v>
      </c>
      <c r="G30" s="53" t="str">
        <v>Contacto@guevarasports.com · WhatsApp +52 33 2200 7643 · https://www.guevarasports.com/infraestructura-eventos</v>
      </c>
      <c r="H30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autoFilter ref="A7:H19"/>
  <mergeCells>
    <mergeCell ref="A2:H2"/>
    <mergeCell ref="A3:H3"/>
    <mergeCell ref="A4:H4"/>
    <mergeCell ref="A30:H30"/>
    <mergeCell ref="A21:H22"/>
    <mergeCell ref="A24:H25"/>
    <mergeCell ref="A27:H28"/>
    <mergeCell ref="A1:B1"/>
  </mergeCells>
  <dataValidations count="1">
    <dataValidation type="list" sqref="F8:F19">
      <formula1>"Pendiente,Listo,En curso,Cerrado,Detenido"</formula1>
    </dataValidation>
  </dataValidations>
  <hyperlinks>
    <hyperlink ref="A3" location="'Inicio'!A1" tooltip="Ir a la hoja Inicio"/>
    <hyperlink ref="A30" r:id="rId1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ade7476286394f64"/>
</worksheet>
</file>

<file path=xl/worksheets/sheet9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ySplit="7" topLeftCell="A8" activePane="bottomLeft" state="frozen"/>
    </sheetView>
  </sheetViews>
  <sheetFormatPr defaultRowHeight="15"/>
  <cols>
    <col min="1" max="1" width="15" hidden="0" customWidth="1"/>
    <col min="2" max="2" width="15" hidden="0" customWidth="1"/>
    <col min="3" max="3" width="15" hidden="0" customWidth="1"/>
    <col min="4" max="4" width="15" hidden="0" customWidth="1"/>
    <col min="5" max="5" width="15" hidden="0" customWidth="1"/>
    <col min="6" max="6" width="15" hidden="0" customWidth="1"/>
    <col min="7" max="7" width="15" hidden="0" customWidth="1"/>
    <col min="8" max="8" width="15" hidden="0" customWidth="1"/>
  </cols>
  <sheetData>
    <row r="1" ht="64" customHeight="1">
      <c r="A1" s="60" t="str">
        <v>09  /  GUEVARA SPORTS</v>
      </c>
      <c r="B1" s="60"/>
      <c r="C1" s="37"/>
      <c r="D1" s="37"/>
      <c r="E1" s="37"/>
      <c r="F1" s="37"/>
      <c r="G1" s="37"/>
      <c r="H1" s="37"/>
    </row>
    <row r="2" ht="38" customHeight="1">
      <c r="A2" s="46" t="str">
        <v>Uso, límites y apoyo de infraestructura</v>
      </c>
      <c r="B2" s="46" t="str">
        <v>Uso, límites y apoyo de infraestructura</v>
      </c>
      <c r="C2" s="46" t="str">
        <v>Uso, límites y apoyo de infraestructura</v>
      </c>
      <c r="D2" s="46" t="str">
        <v>Uso, límites y apoyo de infraestructura</v>
      </c>
      <c r="E2" s="46" t="str">
        <v>Uso, límites y apoyo de infraestructura</v>
      </c>
      <c r="F2" s="46" t="str">
        <v>Uso, límites y apoyo de infraestructura</v>
      </c>
      <c r="G2" s="46" t="str">
        <v>Uso, límites y apoyo de infraestructura</v>
      </c>
      <c r="H2" s="46" t="str">
        <v>Uso, límites y apoyo de infraestructura</v>
      </c>
    </row>
    <row r="3" ht="24" customHeight="1">
      <c r="A3" s="47" t="inlineStr">
        <is>
          <t>← INICIO  /  AYUDA  /  VERSIÓN 1.0 · OCTUBRE 2026</t>
        </is>
      </c>
      <c r="B3" s="47"/>
      <c r="C3" s="47"/>
      <c r="D3" s="47"/>
      <c r="E3" s="47"/>
      <c r="F3" s="47"/>
      <c r="G3" s="47"/>
      <c r="H3" s="47"/>
    </row>
    <row r="4" ht="24" customHeight="1">
      <c r="A4" s="39" t="str">
        <v>Ámbar = campos editables · Fórmulas protegidas sin contraseña · Desproteger hoja para cambios de estructura</v>
      </c>
      <c r="B4" s="39" t="str">
        <v>Ámbar = captura editable · Blanco = fórmula o referencia · Revisar antes de contratar u operar</v>
      </c>
      <c r="C4" s="39" t="str">
        <v>Ámbar = captura editable · Blanco = fórmula o referencia · Revisar antes de contratar u operar</v>
      </c>
      <c r="D4" s="39" t="str">
        <v>Ámbar = captura editable · Blanco = fórmula o referencia · Revisar antes de contratar u operar</v>
      </c>
      <c r="E4" s="39" t="str">
        <v>Ámbar = captura editable · Blanco = fórmula o referencia · Revisar antes de contratar u operar</v>
      </c>
      <c r="F4" s="39" t="str">
        <v>Ámbar = captura editable · Blanco = fórmula o referencia · Revisar antes de contratar u operar</v>
      </c>
      <c r="G4" s="39" t="str">
        <v>Ámbar = captura editable · Blanco = fórmula o referencia · Revisar antes de contratar u operar</v>
      </c>
      <c r="H4" s="39" t="str">
        <v>Ámbar = captura editable · Blanco = fórmula o referencia · Revisar antes de contratar u operar</v>
      </c>
    </row>
    <row r="5" ht="3" customHeight="1">
      <c r="A5" s="49"/>
      <c r="B5" s="49"/>
      <c r="C5" s="49"/>
      <c r="D5" s="49"/>
      <c r="E5" s="49"/>
      <c r="F5" s="49"/>
      <c r="G5" s="49"/>
      <c r="H5" s="49"/>
    </row>
    <row r="6" ht="24" customHeight="1">
      <c r="A6" s="89" t="str">
        <v>CONTROL DE VERSIONES</v>
      </c>
      <c r="B6" s="89" t="str">
        <v>CONTROL DE VERSIONES</v>
      </c>
      <c r="C6" s="89" t="str">
        <v>CONTROL DE VERSIONES</v>
      </c>
      <c r="D6" s="89" t="str">
        <v>CONTROL DE VERSIONES</v>
      </c>
      <c r="E6" s="89" t="str">
        <v>CONTROL DE VERSIONES</v>
      </c>
      <c r="F6" s="89" t="str">
        <v>CONTROL DE VERSIONES</v>
      </c>
      <c r="G6" s="89" t="str">
        <v>CONTROL DE VERSIONES</v>
      </c>
      <c r="H6" s="89" t="str">
        <v>CONTROL DE VERSIONES</v>
      </c>
    </row>
    <row r="7" ht="30" customHeight="1">
      <c r="A7" s="39" t="str">
        <v>Guarda una copia por evento. Las fórmulas están protegidas sin contraseña para evitar cambios accidentales. Usa Revisar → Desproteger hoja si necesitas modificar estructura o agregar filas.</v>
      </c>
      <c r="B7" s="39"/>
      <c r="C7" s="39"/>
      <c r="D7" s="39"/>
      <c r="E7" s="39"/>
      <c r="F7" s="39"/>
      <c r="G7" s="39"/>
      <c r="H7" s="39"/>
    </row>
    <row r="8" ht="24" customHeight="1">
      <c r="A8" s="39"/>
      <c r="B8" s="39"/>
      <c r="C8" s="39"/>
      <c r="D8" s="39"/>
      <c r="E8" s="39"/>
      <c r="F8" s="39"/>
      <c r="G8" s="39"/>
      <c r="H8" s="39"/>
    </row>
    <row r="9" ht="24" customHeight="1">
      <c r="A9" s="37"/>
      <c r="B9" s="37"/>
      <c r="C9" s="37"/>
      <c r="D9" s="37"/>
      <c r="E9" s="37"/>
      <c r="F9" s="37"/>
      <c r="G9" s="37"/>
      <c r="H9" s="37"/>
    </row>
    <row r="10" ht="24" customHeight="1">
      <c r="A10" s="89" t="str">
        <v>ESCENARIOS</v>
      </c>
      <c r="B10" s="89" t="str">
        <v>ESCENARIOS</v>
      </c>
      <c r="C10" s="89" t="str">
        <v>ESCENARIOS</v>
      </c>
      <c r="D10" s="89" t="str">
        <v>ESCENARIOS</v>
      </c>
      <c r="E10" s="89" t="str">
        <v>ESCENARIOS</v>
      </c>
      <c r="F10" s="89" t="str">
        <v>ESCENARIOS</v>
      </c>
      <c r="G10" s="89" t="str">
        <v>ESCENARIOS</v>
      </c>
      <c r="H10" s="89" t="str">
        <v>ESCENARIOS</v>
      </c>
    </row>
    <row r="11" ht="30" customHeight="1">
      <c r="A11" s="39" t="str">
        <v>Selecciona Base, Prudente o Ampliado y captura sus inscripciones. Precio neto, tasas y reserva son entradas explícitas. Un dato vacío no equivale a cero.</v>
      </c>
      <c r="B11" s="39" t="str">
        <v>Selecciona Base, Prudente o Ampliado y captura sus inscripciones. Precio neto, tasas y reserva son entradas explícitas. Un dato vacío no equivale a cero.</v>
      </c>
      <c r="C11" s="39" t="str">
        <v>Selecciona Base, Prudente o Ampliado y captura sus inscripciones. Precio neto, tasas y reserva son entradas explícitas. Un dato vacío no equivale a cero.</v>
      </c>
      <c r="D11" s="39" t="str">
        <v>Selecciona Base, Prudente o Ampliado y captura sus inscripciones. Precio neto, tasas y reserva son entradas explícitas. Un dato vacío no equivale a cero.</v>
      </c>
      <c r="E11" s="39" t="str">
        <v>Selecciona Base, Prudente o Ampliado y captura sus inscripciones. Precio neto, tasas y reserva son entradas explícitas. Un dato vacío no equivale a cero.</v>
      </c>
      <c r="F11" s="39" t="str">
        <v>Selecciona Base, Prudente o Ampliado y captura sus inscripciones. Precio neto, tasas y reserva son entradas explícitas. Un dato vacío no equivale a cero.</v>
      </c>
      <c r="G11" s="39" t="str">
        <v>Selecciona Base, Prudente o Ampliado y captura sus inscripciones. Precio neto, tasas y reserva son entradas explícitas. Un dato vacío no equivale a cero.</v>
      </c>
      <c r="H11" s="39" t="str">
        <v>Selecciona Base, Prudente o Ampliado y captura sus inscripciones. Precio neto, tasas y reserva son entradas explícitas. Un dato vacío no equivale a cero.</v>
      </c>
    </row>
    <row r="12" ht="24" customHeight="1">
      <c r="A12" s="39" t="str">
        <v>Selecciona Base, Prudente o Ampliado y captura sus inscripciones. Precio neto, tasas y reserva son entradas explícitas. Un dato vacío no equivale a cero.</v>
      </c>
      <c r="B12" s="39" t="str">
        <v>Selecciona Base, Prudente o Ampliado y captura sus inscripciones. Precio neto, tasas y reserva son entradas explícitas. Un dato vacío no equivale a cero.</v>
      </c>
      <c r="C12" s="39" t="str">
        <v>Selecciona Base, Prudente o Ampliado y captura sus inscripciones. Precio neto, tasas y reserva son entradas explícitas. Un dato vacío no equivale a cero.</v>
      </c>
      <c r="D12" s="39" t="str">
        <v>Selecciona Base, Prudente o Ampliado y captura sus inscripciones. Precio neto, tasas y reserva son entradas explícitas. Un dato vacío no equivale a cero.</v>
      </c>
      <c r="E12" s="39" t="str">
        <v>Selecciona Base, Prudente o Ampliado y captura sus inscripciones. Precio neto, tasas y reserva son entradas explícitas. Un dato vacío no equivale a cero.</v>
      </c>
      <c r="F12" s="39" t="str">
        <v>Selecciona Base, Prudente o Ampliado y captura sus inscripciones. Precio neto, tasas y reserva son entradas explícitas. Un dato vacío no equivale a cero.</v>
      </c>
      <c r="G12" s="39" t="str">
        <v>Selecciona Base, Prudente o Ampliado y captura sus inscripciones. Precio neto, tasas y reserva son entradas explícitas. Un dato vacío no equivale a cero.</v>
      </c>
      <c r="H12" s="39" t="str">
        <v>Selecciona Base, Prudente o Ampliado y captura sus inscripciones. Precio neto, tasas y reserva son entradas explícitas. Un dato vacío no equivale a cero.</v>
      </c>
    </row>
    <row r="13" ht="24" customHeight="1">
      <c r="A13" s="37"/>
      <c r="B13" s="37"/>
      <c r="C13" s="37"/>
      <c r="D13" s="37"/>
      <c r="E13" s="37"/>
      <c r="F13" s="37"/>
      <c r="G13" s="37"/>
      <c r="H13" s="37"/>
    </row>
    <row r="14" ht="24" customHeight="1">
      <c r="A14" s="89" t="str">
        <v>AUTORIDADES Y SEGURIDAD</v>
      </c>
      <c r="B14" s="89" t="str">
        <v>AUTORIDADES Y SEGURIDAD</v>
      </c>
      <c r="C14" s="89" t="str">
        <v>AUTORIDADES Y SEGURIDAD</v>
      </c>
      <c r="D14" s="89" t="str">
        <v>AUTORIDADES Y SEGURIDAD</v>
      </c>
      <c r="E14" s="89" t="str">
        <v>AUTORIDADES Y SEGURIDAD</v>
      </c>
      <c r="F14" s="89" t="str">
        <v>AUTORIDADES Y SEGURIDAD</v>
      </c>
      <c r="G14" s="89" t="str">
        <v>AUTORIDADES Y SEGURIDAD</v>
      </c>
      <c r="H14" s="89" t="str">
        <v>AUTORIDADES Y SEGURIDAD</v>
      </c>
    </row>
    <row r="15" ht="30" customHeight="1">
      <c r="A15" s="39" t="str">
        <v>Verifica trámites vigentes con municipio(s), movilidad, sede y Protección Civil, según corresponda. El kit no reemplaza permisos, dictámenes, plan de emergencias ni asesoría fiscal.</v>
      </c>
      <c r="B15" s="39" t="str">
        <v>Verifica trámites vigentes con municipio(s), movilidad, sede y Protección Civil, según corresponda. El kit no reemplaza permisos, dictámenes, plan de emergencias ni asesoría fiscal.</v>
      </c>
      <c r="C15" s="39" t="str">
        <v>Verifica trámites vigentes con municipio(s), movilidad, sede y Protección Civil, según corresponda. El kit no reemplaza permisos, dictámenes, plan de emergencias ni asesoría fiscal.</v>
      </c>
      <c r="D15" s="39" t="str">
        <v>Verifica trámites vigentes con municipio(s), movilidad, sede y Protección Civil, según corresponda. El kit no reemplaza permisos, dictámenes, plan de emergencias ni asesoría fiscal.</v>
      </c>
      <c r="E15" s="39" t="str">
        <v>Verifica trámites vigentes con municipio(s), movilidad, sede y Protección Civil, según corresponda. El kit no reemplaza permisos, dictámenes, plan de emergencias ni asesoría fiscal.</v>
      </c>
      <c r="F15" s="39" t="str">
        <v>Verifica trámites vigentes con municipio(s), movilidad, sede y Protección Civil, según corresponda. El kit no reemplaza permisos, dictámenes, plan de emergencias ni asesoría fiscal.</v>
      </c>
      <c r="G15" s="39" t="str">
        <v>Verifica trámites vigentes con municipio(s), movilidad, sede y Protección Civil, según corresponda. El kit no reemplaza permisos, dictámenes, plan de emergencias ni asesoría fiscal.</v>
      </c>
      <c r="H15" s="39" t="str">
        <v>Verifica trámites vigentes con municipio(s), movilidad, sede y Protección Civil, según corresponda. El kit no reemplaza permisos, dictámenes, plan de emergencias ni asesoría fiscal.</v>
      </c>
    </row>
    <row r="16" ht="24" customHeight="1">
      <c r="A16" s="39" t="str">
        <v>Verifica trámites vigentes con municipio(s), movilidad, sede y Protección Civil, según corresponda. El kit no reemplaza permisos, dictámenes, plan de emergencias ni asesoría fiscal.</v>
      </c>
      <c r="B16" s="39" t="str">
        <v>Verifica trámites vigentes con municipio(s), movilidad, sede y Protección Civil, según corresponda. El kit no reemplaza permisos, dictámenes, plan de emergencias ni asesoría fiscal.</v>
      </c>
      <c r="C16" s="39" t="str">
        <v>Verifica trámites vigentes con municipio(s), movilidad, sede y Protección Civil, según corresponda. El kit no reemplaza permisos, dictámenes, plan de emergencias ni asesoría fiscal.</v>
      </c>
      <c r="D16" s="39" t="str">
        <v>Verifica trámites vigentes con municipio(s), movilidad, sede y Protección Civil, según corresponda. El kit no reemplaza permisos, dictámenes, plan de emergencias ni asesoría fiscal.</v>
      </c>
      <c r="E16" s="39" t="str">
        <v>Verifica trámites vigentes con municipio(s), movilidad, sede y Protección Civil, según corresponda. El kit no reemplaza permisos, dictámenes, plan de emergencias ni asesoría fiscal.</v>
      </c>
      <c r="F16" s="39" t="str">
        <v>Verifica trámites vigentes con municipio(s), movilidad, sede y Protección Civil, según corresponda. El kit no reemplaza permisos, dictámenes, plan de emergencias ni asesoría fiscal.</v>
      </c>
      <c r="G16" s="39" t="str">
        <v>Verifica trámites vigentes con municipio(s), movilidad, sede y Protección Civil, según corresponda. El kit no reemplaza permisos, dictámenes, plan de emergencias ni asesoría fiscal.</v>
      </c>
      <c r="H16" s="39" t="str">
        <v>Verifica trámites vigentes con municipio(s), movilidad, sede y Protección Civil, según corresponda. El kit no reemplaza permisos, dictámenes, plan de emergencias ni asesoría fiscal.</v>
      </c>
    </row>
    <row r="17" ht="24" customHeight="1">
      <c r="A17" s="37"/>
      <c r="B17" s="37"/>
      <c r="C17" s="37"/>
      <c r="D17" s="37"/>
      <c r="E17" s="37"/>
      <c r="F17" s="37"/>
      <c r="G17" s="37"/>
      <c r="H17" s="37"/>
    </row>
    <row r="18" ht="24" customHeight="1">
      <c r="A18" s="89" t="str">
        <v>EVIDENCIA Y DATOS</v>
      </c>
      <c r="B18" s="89" t="str">
        <v>EVIDENCIA Y DATOS</v>
      </c>
      <c r="C18" s="89" t="str">
        <v>EVIDENCIA Y DATOS</v>
      </c>
      <c r="D18" s="89" t="str">
        <v>EVIDENCIA Y DATOS</v>
      </c>
      <c r="E18" s="89" t="str">
        <v>EVIDENCIA Y DATOS</v>
      </c>
      <c r="F18" s="89" t="str">
        <v>EVIDENCIA Y DATOS</v>
      </c>
      <c r="G18" s="89" t="str">
        <v>EVIDENCIA Y DATOS</v>
      </c>
      <c r="H18" s="89" t="str">
        <v>EVIDENCIA Y DATOS</v>
      </c>
    </row>
    <row r="19" ht="30" customHeight="1">
      <c r="A19" s="39" t="str">
        <v>Registra enlaces a documentos con acceso controlado. Evita datos médicos, credenciales o información sensible de participantes en este archivo de coordinación.</v>
      </c>
      <c r="B19" s="39" t="str">
        <v>Registra enlaces a documentos con acceso controlado. Evita datos médicos, credenciales o información sensible de participantes en este archivo de coordinación.</v>
      </c>
      <c r="C19" s="39" t="str">
        <v>Registra enlaces a documentos con acceso controlado. Evita datos médicos, credenciales o información sensible de participantes en este archivo de coordinación.</v>
      </c>
      <c r="D19" s="39" t="str">
        <v>Registra enlaces a documentos con acceso controlado. Evita datos médicos, credenciales o información sensible de participantes en este archivo de coordinación.</v>
      </c>
      <c r="E19" s="39" t="str">
        <v>Registra enlaces a documentos con acceso controlado. Evita datos médicos, credenciales o información sensible de participantes en este archivo de coordinación.</v>
      </c>
      <c r="F19" s="39" t="str">
        <v>Registra enlaces a documentos con acceso controlado. Evita datos médicos, credenciales o información sensible de participantes en este archivo de coordinación.</v>
      </c>
      <c r="G19" s="39" t="str">
        <v>Registra enlaces a documentos con acceso controlado. Evita datos médicos, credenciales o información sensible de participantes en este archivo de coordinación.</v>
      </c>
      <c r="H19" s="39" t="str">
        <v>Registra enlaces a documentos con acceso controlado. Evita datos médicos, credenciales o información sensible de participantes en este archivo de coordinación.</v>
      </c>
    </row>
    <row r="20" ht="24" customHeight="1">
      <c r="A20" s="39" t="str">
        <v>Registra enlaces a documentos con acceso controlado. Evita datos médicos, credenciales o información sensible de participantes en este archivo de coordinación.</v>
      </c>
      <c r="B20" s="39" t="str">
        <v>Registra enlaces a documentos con acceso controlado. Evita datos médicos, credenciales o información sensible de participantes en este archivo de coordinación.</v>
      </c>
      <c r="C20" s="39" t="str">
        <v>Registra enlaces a documentos con acceso controlado. Evita datos médicos, credenciales o información sensible de participantes en este archivo de coordinación.</v>
      </c>
      <c r="D20" s="39" t="str">
        <v>Registra enlaces a documentos con acceso controlado. Evita datos médicos, credenciales o información sensible de participantes en este archivo de coordinación.</v>
      </c>
      <c r="E20" s="39" t="str">
        <v>Registra enlaces a documentos con acceso controlado. Evita datos médicos, credenciales o información sensible de participantes en este archivo de coordinación.</v>
      </c>
      <c r="F20" s="39" t="str">
        <v>Registra enlaces a documentos con acceso controlado. Evita datos médicos, credenciales o información sensible de participantes en este archivo de coordinación.</v>
      </c>
      <c r="G20" s="39" t="str">
        <v>Registra enlaces a documentos con acceso controlado. Evita datos médicos, credenciales o información sensible de participantes en este archivo de coordinación.</v>
      </c>
      <c r="H20" s="39" t="str">
        <v>Registra enlaces a documentos con acceso controlado. Evita datos médicos, credenciales o información sensible de participantes en este archivo de coordinación.</v>
      </c>
    </row>
    <row r="21" ht="24" customHeight="1">
      <c r="A21" s="37"/>
      <c r="B21" s="37"/>
      <c r="C21" s="37"/>
      <c r="D21" s="37"/>
      <c r="E21" s="37"/>
      <c r="F21" s="37"/>
      <c r="G21" s="37"/>
      <c r="H21" s="37"/>
    </row>
    <row r="22" ht="24" customHeight="1">
      <c r="A22" s="89" t="str">
        <v>SOLICITAR COTIZACIÓN</v>
      </c>
      <c r="B22" s="89" t="str">
        <v>SOLICITAR COTIZACIÓN</v>
      </c>
      <c r="C22" s="89" t="str">
        <v>SOLICITAR COTIZACIÓN</v>
      </c>
      <c r="D22" s="89" t="str">
        <v>SOLICITAR COTIZACIÓN</v>
      </c>
      <c r="E22" s="89" t="str">
        <v>SOLICITAR COTIZACIÓN</v>
      </c>
      <c r="F22" s="89" t="str">
        <v>SOLICITAR COTIZACIÓN</v>
      </c>
      <c r="G22" s="89" t="str">
        <v>SOLICITAR COTIZACIÓN</v>
      </c>
      <c r="H22" s="89" t="str">
        <v>SOLICITAR COTIZACIÓN</v>
      </c>
    </row>
    <row r="23" ht="30" customHeight="1">
      <c r="A23" s="39" t="str">
        <v>Solicita una cotización por WhatsApp desde Inicio. Define el alcance en Infraestructura y consulta el catálogo público. Los enlaces no transmiten automáticamente el contenido del libro.</v>
      </c>
      <c r="B23" s="39" t="str">
        <v>Usa Infraestructura para enviar un alcance claro. Guevara Sports puede revisar requerimientos mediante su página de infraestructura; disponibilidad y precio se confirman por cotización.</v>
      </c>
      <c r="C23" s="39" t="str">
        <v>Usa Infraestructura para enviar un alcance claro. Guevara Sports puede revisar requerimientos mediante su página de infraestructura; disponibilidad y precio se confirman por cotización.</v>
      </c>
      <c r="D23" s="39" t="str">
        <v>Usa Infraestructura para enviar un alcance claro. Guevara Sports puede revisar requerimientos mediante su página de infraestructura; disponibilidad y precio se confirman por cotización.</v>
      </c>
      <c r="E23" s="39" t="str">
        <v>Usa Infraestructura para enviar un alcance claro. Guevara Sports puede revisar requerimientos mediante su página de infraestructura; disponibilidad y precio se confirman por cotización.</v>
      </c>
      <c r="F23" s="39" t="str">
        <v>Usa Infraestructura para enviar un alcance claro. Guevara Sports puede revisar requerimientos mediante su página de infraestructura; disponibilidad y precio se confirman por cotización.</v>
      </c>
      <c r="G23" s="39" t="str">
        <v>Usa Infraestructura para enviar un alcance claro. Guevara Sports puede revisar requerimientos mediante su página de infraestructura; disponibilidad y precio se confirman por cotización.</v>
      </c>
      <c r="H23" s="39" t="str">
        <v>Usa Infraestructura para enviar un alcance claro. Guevara Sports puede revisar requerimientos mediante su página de infraestructura; disponibilidad y precio se confirman por cotización.</v>
      </c>
    </row>
    <row r="24" ht="24" customHeight="1">
      <c r="A24" s="39" t="str">
        <v>Usa Infraestructura para enviar un alcance claro. Guevara Sports puede revisar requerimientos mediante su página de infraestructura; disponibilidad y precio se confirman por cotización.</v>
      </c>
      <c r="B24" s="39" t="str">
        <v>Usa Infraestructura para enviar un alcance claro. Guevara Sports puede revisar requerimientos mediante su página de infraestructura; disponibilidad y precio se confirman por cotización.</v>
      </c>
      <c r="C24" s="39" t="str">
        <v>Usa Infraestructura para enviar un alcance claro. Guevara Sports puede revisar requerimientos mediante su página de infraestructura; disponibilidad y precio se confirman por cotización.</v>
      </c>
      <c r="D24" s="39" t="str">
        <v>Usa Infraestructura para enviar un alcance claro. Guevara Sports puede revisar requerimientos mediante su página de infraestructura; disponibilidad y precio se confirman por cotización.</v>
      </c>
      <c r="E24" s="39" t="str">
        <v>Usa Infraestructura para enviar un alcance claro. Guevara Sports puede revisar requerimientos mediante su página de infraestructura; disponibilidad y precio se confirman por cotización.</v>
      </c>
      <c r="F24" s="39" t="str">
        <v>Usa Infraestructura para enviar un alcance claro. Guevara Sports puede revisar requerimientos mediante su página de infraestructura; disponibilidad y precio se confirman por cotización.</v>
      </c>
      <c r="G24" s="39" t="str">
        <v>Usa Infraestructura para enviar un alcance claro. Guevara Sports puede revisar requerimientos mediante su página de infraestructura; disponibilidad y precio se confirman por cotización.</v>
      </c>
      <c r="H24" s="39" t="str">
        <v>Usa Infraestructura para enviar un alcance claro. Guevara Sports puede revisar requerimientos mediante su página de infraestructura; disponibilidad y precio se confirman por cotización.</v>
      </c>
    </row>
    <row r="25" ht="24" customHeight="1">
      <c r="A25" s="37"/>
      <c r="B25" s="37"/>
      <c r="C25" s="37"/>
      <c r="D25" s="37"/>
      <c r="E25" s="37"/>
      <c r="F25" s="37"/>
      <c r="G25" s="37"/>
      <c r="H25" s="37"/>
    </row>
    <row r="26" ht="24" customHeight="1">
      <c r="A26" s="89" t="str">
        <v>ORIGEN Y ALCANCE</v>
      </c>
      <c r="B26" s="89" t="str">
        <v>ORIGEN Y ALCANCE</v>
      </c>
      <c r="C26" s="89" t="str">
        <v>ORIGEN Y ALCANCE</v>
      </c>
      <c r="D26" s="89" t="str">
        <v>ORIGEN Y ALCANCE</v>
      </c>
      <c r="E26" s="89" t="str">
        <v>ORIGEN Y ALCANCE</v>
      </c>
      <c r="F26" s="89" t="str">
        <v>ORIGEN Y ALCANCE</v>
      </c>
      <c r="G26" s="89" t="str">
        <v>ORIGEN Y ALCANCE</v>
      </c>
      <c r="H26" s="89" t="str">
        <v>ORIGEN Y ALCANCE</v>
      </c>
    </row>
    <row r="27" ht="30" customHeight="1">
      <c r="A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B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C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D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E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F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G27" s="39" t="str">
        <v>Contenido operativo original para este kit. No contiene tarifas de mercado ni inventario confirmado. Referencia comercial proporcionada y verificada por el coordinador: https://www.guevarasports.com/infraestructura-eventos</v>
      </c>
      <c r="H27" s="39" t="str">
        <v>Contenido operativo original para este kit. No contiene tarifas de mercado ni inventario confirmado. Referencia comercial proporcionada y verificada por el coordinador: https://www.guevarasports.com/infraestructura-eventos</v>
      </c>
    </row>
    <row r="28" ht="24" customHeight="1">
      <c r="A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B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C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D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E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F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G28" s="39" t="str">
        <v>Contenido operativo original para este kit. No contiene tarifas de mercado ni inventario confirmado. Referencia comercial proporcionada y verificada por el coordinador: https://www.guevarasports.com/infraestructura-eventos</v>
      </c>
      <c r="H28" s="39" t="str">
        <v>Contenido operativo original para este kit. No contiene tarifas de mercado ni inventario confirmado. Referencia comercial proporcionada y verificada por el coordinador: https://www.guevarasports.com/infraestructura-eventos</v>
      </c>
    </row>
    <row r="29" ht="24" customHeight="1">
      <c r="A29" s="37"/>
      <c r="B29" s="37"/>
      <c r="C29" s="37"/>
      <c r="D29" s="37"/>
      <c r="E29" s="37"/>
      <c r="F29" s="37"/>
      <c r="G29" s="37"/>
      <c r="H29" s="37"/>
    </row>
    <row r="30" ht="24" customHeight="1">
      <c r="A30" s="37"/>
      <c r="B30" s="37"/>
      <c r="C30" s="37"/>
      <c r="D30" s="37"/>
      <c r="E30" s="37"/>
      <c r="F30" s="37"/>
      <c r="G30" s="37"/>
      <c r="H30" s="37"/>
    </row>
    <row r="31" ht="24" customHeight="1">
      <c r="A31" s="37"/>
      <c r="B31" s="37"/>
      <c r="C31" s="37"/>
      <c r="D31" s="37"/>
      <c r="E31" s="37"/>
      <c r="F31" s="37"/>
      <c r="G31" s="37"/>
      <c r="H31" s="37"/>
    </row>
    <row r="32" ht="30" customHeight="1">
      <c r="A32" s="53" t="str">
        <v>Contacto@guevarasports.com · WhatsApp +52 33 2200 7643 · https://www.guevarasports.com/infraestructura-eventos</v>
      </c>
      <c r="B32" s="53" t="str">
        <v>Contacto@guevarasports.com · WhatsApp +52 33 2200 7643 · https://www.guevarasports.com/infraestructura-eventos</v>
      </c>
      <c r="C32" s="53" t="str">
        <v>Contacto@guevarasports.com · WhatsApp +52 33 2200 7643 · https://www.guevarasports.com/infraestructura-eventos</v>
      </c>
      <c r="D32" s="53" t="str">
        <v>Contacto@guevarasports.com · WhatsApp +52 33 2200 7643 · https://www.guevarasports.com/infraestructura-eventos</v>
      </c>
      <c r="E32" s="53" t="str">
        <v>Contacto@guevarasports.com · WhatsApp +52 33 2200 7643 · https://www.guevarasports.com/infraestructura-eventos</v>
      </c>
      <c r="F32" s="53" t="str">
        <v>Contacto@guevarasports.com · WhatsApp +52 33 2200 7643 · https://www.guevarasports.com/infraestructura-eventos</v>
      </c>
      <c r="G32" s="53" t="str">
        <v>Contacto@guevarasports.com · WhatsApp +52 33 2200 7643 · https://www.guevarasports.com/infraestructura-eventos</v>
      </c>
      <c r="H32" s="53" t="str">
        <v>Contacto@guevarasports.com · WhatsApp +52 33 2200 7643 · https://www.guevarasports.com/infraestructura-eventos</v>
      </c>
    </row>
  </sheetData>
  <sheetProtection sheet="1" objects="1" scenarios="1" formatCells="1" insertRows="1" deleteRows="1" autoFilter="0" sort="1" selectLockedCells="0" selectUnlockedCells="0"/>
  <mergeCells>
    <mergeCell ref="A2:H2"/>
    <mergeCell ref="A3:H3"/>
    <mergeCell ref="A4:H4"/>
    <mergeCell ref="A32:H32"/>
    <mergeCell ref="A6:H6"/>
    <mergeCell ref="A7:H8"/>
    <mergeCell ref="A10:H10"/>
    <mergeCell ref="A11:H12"/>
    <mergeCell ref="A14:H14"/>
    <mergeCell ref="A15:H16"/>
    <mergeCell ref="A18:H18"/>
    <mergeCell ref="A19:H20"/>
    <mergeCell ref="A22:H22"/>
    <mergeCell ref="A23:H24"/>
    <mergeCell ref="A26:H26"/>
    <mergeCell ref="A27:H28"/>
    <mergeCell ref="A1:B1"/>
  </mergeCells>
  <hyperlinks>
    <hyperlink ref="A3" location="'Inicio'!A1" tooltip="Ir a la hoja Inicio"/>
    <hyperlink ref="A32" r:id="rId1" tooltip="Abrir enlace; no envía el contenido del libro"/>
    <hyperlink ref="A23" r:id="rId2" tooltip="Abrir enlace; no envía el contenido del libro"/>
  </hyperlinks>
  <pageMargins left="0.3" right="0.3" top="0.4" bottom="0.5" header="0.2" footer="0.2"/>
  <pageSetup paperSize="8" orientation="landscape" scale="80" useFirstPageNumber="0" blackAndWhite="0"/>
  <headerFooter>
    <oddFooter>&amp;L&amp;8Guevara Sports | Contacto@guevarasports.com | +52 33 2200 7643&amp;C&amp;8guevarasports.com/infraestructura-eventos&amp;R&amp;8&amp;P / &amp;N</oddFooter>
  </headerFooter>
  <drawing r:id="Rb82ae9a4372a4255"/>
</worksheet>
</file>